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arah\Dropbox\SARAH\PROMERKA - SARAH\CUSTOMERS\"/>
    </mc:Choice>
  </mc:AlternateContent>
  <bookViews>
    <workbookView xWindow="0" yWindow="0" windowWidth="28800" windowHeight="11310" tabRatio="500" firstSheet="1" activeTab="7"/>
  </bookViews>
  <sheets>
    <sheet name="AMF" sheetId="8" r:id="rId1"/>
    <sheet name="Chine Zhang" sheetId="23" r:id="rId2"/>
    <sheet name="Drinks" sheetId="21" r:id="rId3"/>
    <sheet name="KIBERNETIK" sheetId="14" r:id="rId4"/>
    <sheet name="RIM" sheetId="10" r:id="rId5"/>
    <sheet name="NARBUTAS" sheetId="11" r:id="rId6"/>
    <sheet name="MADES" sheetId="9" r:id="rId7"/>
    <sheet name="MOBIKA" sheetId="13" r:id="rId8"/>
    <sheet name="Office Depot" sheetId="15" r:id="rId9"/>
    <sheet name="Hornbach" sheetId="16" r:id="rId10"/>
    <sheet name="Landi" sheetId="17" r:id="rId11"/>
    <sheet name="Prodega" sheetId="18" r:id="rId12"/>
    <sheet name="GSprings" sheetId="22" r:id="rId13"/>
    <sheet name="PACHECO" sheetId="19" r:id="rId14"/>
    <sheet name="Wilking" sheetId="12" r:id="rId15"/>
    <sheet name="Stratégie 2016" sheetId="20" r:id="rId16"/>
    <sheet name="MOBIKA2" sheetId="3" r:id="rId17"/>
    <sheet name="Px part produits" sheetId="2" r:id="rId18"/>
    <sheet name="Interne" sheetId="4" r:id="rId19"/>
    <sheet name="GABSTORES MARGIN" sheetId="5" r:id="rId20"/>
    <sheet name="STRATEGIE 2015" sheetId="6" r:id="rId21"/>
    <sheet name="MOBIDEA" sheetId="7" r:id="rId22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15" l="1"/>
  <c r="E6" i="15" s="1"/>
  <c r="D14" i="23"/>
  <c r="H14" i="23" s="1"/>
  <c r="F14" i="23"/>
  <c r="E14" i="23"/>
  <c r="D13" i="23"/>
  <c r="H13" i="23" s="1"/>
  <c r="G13" i="23"/>
  <c r="F13" i="23"/>
  <c r="E13" i="23"/>
  <c r="D12" i="23"/>
  <c r="H12" i="23"/>
  <c r="G12" i="23"/>
  <c r="F12" i="23"/>
  <c r="E12" i="23"/>
  <c r="D11" i="23"/>
  <c r="E11" i="23"/>
  <c r="D10" i="23"/>
  <c r="H10" i="23" s="1"/>
  <c r="F10" i="23"/>
  <c r="E10" i="23"/>
  <c r="D9" i="23"/>
  <c r="H9" i="23" s="1"/>
  <c r="G9" i="23"/>
  <c r="F9" i="23"/>
  <c r="E9" i="23"/>
  <c r="D8" i="23"/>
  <c r="H8" i="23"/>
  <c r="G8" i="23"/>
  <c r="F8" i="23"/>
  <c r="E8" i="23"/>
  <c r="D7" i="23"/>
  <c r="E7" i="23" s="1"/>
  <c r="D6" i="23"/>
  <c r="H6" i="23" s="1"/>
  <c r="F6" i="23"/>
  <c r="E6" i="23"/>
  <c r="D5" i="23"/>
  <c r="H5" i="23" s="1"/>
  <c r="G5" i="23"/>
  <c r="F5" i="23"/>
  <c r="E5" i="23"/>
  <c r="D4" i="23"/>
  <c r="H4" i="23"/>
  <c r="G4" i="23"/>
  <c r="F4" i="23"/>
  <c r="E4" i="23"/>
  <c r="O3" i="23"/>
  <c r="R3" i="23" s="1"/>
  <c r="M2" i="22"/>
  <c r="P2" i="22" s="1"/>
  <c r="D4" i="22"/>
  <c r="H4" i="22" s="1"/>
  <c r="D11" i="22"/>
  <c r="H11" i="22" s="1"/>
  <c r="F11" i="22"/>
  <c r="E11" i="22"/>
  <c r="D10" i="22"/>
  <c r="H10" i="22" s="1"/>
  <c r="G10" i="22"/>
  <c r="F10" i="22"/>
  <c r="E10" i="22"/>
  <c r="O9" i="22"/>
  <c r="D9" i="22"/>
  <c r="E9" i="22"/>
  <c r="D8" i="22"/>
  <c r="H8" i="22" s="1"/>
  <c r="F8" i="22"/>
  <c r="E8" i="22"/>
  <c r="D7" i="22"/>
  <c r="H7" i="22" s="1"/>
  <c r="G7" i="22"/>
  <c r="F7" i="22"/>
  <c r="E7" i="22"/>
  <c r="D6" i="22"/>
  <c r="H6" i="22"/>
  <c r="G6" i="22"/>
  <c r="F6" i="22"/>
  <c r="E6" i="22"/>
  <c r="D5" i="22"/>
  <c r="E5" i="22" s="1"/>
  <c r="M2" i="21"/>
  <c r="P2" i="21" s="1"/>
  <c r="Q2" i="21" s="1"/>
  <c r="D11" i="21"/>
  <c r="D10" i="21"/>
  <c r="H10" i="21" s="1"/>
  <c r="F10" i="21"/>
  <c r="E10" i="21"/>
  <c r="O9" i="21"/>
  <c r="D9" i="21"/>
  <c r="H9" i="21"/>
  <c r="G9" i="21"/>
  <c r="F9" i="21"/>
  <c r="E9" i="21"/>
  <c r="D8" i="21"/>
  <c r="E8" i="21"/>
  <c r="D7" i="21"/>
  <c r="H7" i="21" s="1"/>
  <c r="F7" i="21"/>
  <c r="E7" i="21"/>
  <c r="D6" i="21"/>
  <c r="H6" i="21" s="1"/>
  <c r="G6" i="21"/>
  <c r="F6" i="21"/>
  <c r="E6" i="21"/>
  <c r="D5" i="21"/>
  <c r="H5" i="21"/>
  <c r="G5" i="21"/>
  <c r="F5" i="21"/>
  <c r="E5" i="21"/>
  <c r="D4" i="21"/>
  <c r="E4" i="21" s="1"/>
  <c r="H27" i="9"/>
  <c r="H20" i="9"/>
  <c r="E20" i="9"/>
  <c r="E19" i="9"/>
  <c r="D19" i="9"/>
  <c r="H19" i="9" s="1"/>
  <c r="E18" i="9"/>
  <c r="D18" i="9"/>
  <c r="F18" i="9" s="1"/>
  <c r="F17" i="9"/>
  <c r="E17" i="9"/>
  <c r="D17" i="9"/>
  <c r="H17" i="9" s="1"/>
  <c r="G5" i="8"/>
  <c r="F5" i="8"/>
  <c r="E5" i="8"/>
  <c r="D5" i="8"/>
  <c r="H5" i="8" s="1"/>
  <c r="D25" i="9"/>
  <c r="E25" i="9" s="1"/>
  <c r="D5" i="12"/>
  <c r="H5" i="12" s="1"/>
  <c r="F5" i="12"/>
  <c r="E5" i="12"/>
  <c r="D7" i="12"/>
  <c r="H7" i="12" s="1"/>
  <c r="G7" i="12"/>
  <c r="F7" i="12"/>
  <c r="E7" i="12"/>
  <c r="G28" i="15"/>
  <c r="F28" i="15"/>
  <c r="E28" i="15"/>
  <c r="D28" i="15"/>
  <c r="H28" i="15" s="1"/>
  <c r="D22" i="9"/>
  <c r="G22" i="9" s="1"/>
  <c r="G27" i="9"/>
  <c r="F27" i="9"/>
  <c r="E27" i="9"/>
  <c r="G24" i="9"/>
  <c r="F24" i="9"/>
  <c r="E24" i="9"/>
  <c r="D24" i="9"/>
  <c r="H24" i="9" s="1"/>
  <c r="D23" i="9"/>
  <c r="H23" i="9"/>
  <c r="E23" i="9"/>
  <c r="D7" i="9"/>
  <c r="H11" i="9"/>
  <c r="E11" i="9"/>
  <c r="D11" i="9"/>
  <c r="D9" i="9"/>
  <c r="F9" i="9" s="1"/>
  <c r="D10" i="9"/>
  <c r="E26" i="9"/>
  <c r="D26" i="9"/>
  <c r="D20" i="9"/>
  <c r="G20" i="9" s="1"/>
  <c r="G6" i="12"/>
  <c r="F6" i="12"/>
  <c r="E6" i="12"/>
  <c r="D6" i="12"/>
  <c r="H6" i="12" s="1"/>
  <c r="H11" i="14"/>
  <c r="G11" i="14"/>
  <c r="D11" i="14"/>
  <c r="E8" i="13"/>
  <c r="D8" i="13"/>
  <c r="H8" i="13" s="1"/>
  <c r="G8" i="13"/>
  <c r="F8" i="13"/>
  <c r="G7" i="13"/>
  <c r="F7" i="13"/>
  <c r="D7" i="13"/>
  <c r="E7" i="13" s="1"/>
  <c r="D29" i="9"/>
  <c r="H29" i="9"/>
  <c r="G29" i="9"/>
  <c r="F29" i="9"/>
  <c r="E29" i="9"/>
  <c r="D21" i="9"/>
  <c r="H21" i="9"/>
  <c r="D14" i="9"/>
  <c r="D5" i="15"/>
  <c r="H5" i="15" s="1"/>
  <c r="G5" i="15"/>
  <c r="F5" i="15"/>
  <c r="E5" i="15"/>
  <c r="D9" i="17"/>
  <c r="H9" i="17"/>
  <c r="G9" i="17"/>
  <c r="F9" i="17"/>
  <c r="E9" i="17"/>
  <c r="D8" i="17"/>
  <c r="H7" i="17"/>
  <c r="E7" i="17"/>
  <c r="D7" i="17"/>
  <c r="D6" i="17"/>
  <c r="H6" i="17" s="1"/>
  <c r="G6" i="17"/>
  <c r="F6" i="17"/>
  <c r="E6" i="17"/>
  <c r="D5" i="17"/>
  <c r="H5" i="17"/>
  <c r="G5" i="17"/>
  <c r="F5" i="17"/>
  <c r="E5" i="17"/>
  <c r="D6" i="19"/>
  <c r="H6" i="19"/>
  <c r="D5" i="19"/>
  <c r="F5" i="19"/>
  <c r="E5" i="19"/>
  <c r="Q4" i="19"/>
  <c r="D4" i="19"/>
  <c r="H4" i="19"/>
  <c r="G4" i="19"/>
  <c r="F4" i="19"/>
  <c r="E4" i="19"/>
  <c r="D10" i="18"/>
  <c r="H10" i="18"/>
  <c r="D9" i="18"/>
  <c r="F9" i="18"/>
  <c r="E9" i="18"/>
  <c r="D8" i="18"/>
  <c r="H8" i="18" s="1"/>
  <c r="G8" i="18"/>
  <c r="F8" i="18"/>
  <c r="E8" i="18"/>
  <c r="D7" i="18"/>
  <c r="H7" i="18"/>
  <c r="G7" i="18"/>
  <c r="F7" i="18"/>
  <c r="E7" i="18"/>
  <c r="D6" i="18"/>
  <c r="H6" i="18"/>
  <c r="E6" i="18"/>
  <c r="D5" i="18"/>
  <c r="F5" i="18" s="1"/>
  <c r="E5" i="18"/>
  <c r="D29" i="15"/>
  <c r="H29" i="15" s="1"/>
  <c r="G29" i="15"/>
  <c r="F29" i="15"/>
  <c r="E29" i="15"/>
  <c r="D27" i="15"/>
  <c r="H27" i="15"/>
  <c r="G27" i="15"/>
  <c r="F27" i="15"/>
  <c r="E27" i="15"/>
  <c r="D26" i="15"/>
  <c r="H26" i="15" s="1"/>
  <c r="E26" i="15"/>
  <c r="D25" i="15"/>
  <c r="D24" i="15"/>
  <c r="H24" i="15" s="1"/>
  <c r="G24" i="15"/>
  <c r="F24" i="15"/>
  <c r="E24" i="15"/>
  <c r="D23" i="15"/>
  <c r="H23" i="15"/>
  <c r="G23" i="15"/>
  <c r="F23" i="15"/>
  <c r="E23" i="15"/>
  <c r="D22" i="15"/>
  <c r="F22" i="15" s="1"/>
  <c r="D21" i="15"/>
  <c r="G21" i="15" s="1"/>
  <c r="D20" i="15"/>
  <c r="H20" i="15" s="1"/>
  <c r="D19" i="15"/>
  <c r="H19" i="15"/>
  <c r="G19" i="15"/>
  <c r="F19" i="15"/>
  <c r="E19" i="15"/>
  <c r="D18" i="15"/>
  <c r="F18" i="15" s="1"/>
  <c r="G18" i="15"/>
  <c r="E18" i="15"/>
  <c r="D17" i="15"/>
  <c r="G17" i="15" s="1"/>
  <c r="F17" i="15"/>
  <c r="E17" i="15"/>
  <c r="D16" i="15"/>
  <c r="H16" i="15" s="1"/>
  <c r="F16" i="15"/>
  <c r="E16" i="15"/>
  <c r="D15" i="15"/>
  <c r="H15" i="15"/>
  <c r="G15" i="15"/>
  <c r="F15" i="15"/>
  <c r="E15" i="15"/>
  <c r="D14" i="15"/>
  <c r="F14" i="15" s="1"/>
  <c r="H14" i="15"/>
  <c r="G14" i="15"/>
  <c r="E14" i="15"/>
  <c r="D13" i="15"/>
  <c r="G13" i="15" s="1"/>
  <c r="H13" i="15"/>
  <c r="F13" i="15"/>
  <c r="E13" i="15"/>
  <c r="D12" i="15"/>
  <c r="H12" i="15" s="1"/>
  <c r="G12" i="15"/>
  <c r="F12" i="15"/>
  <c r="E12" i="15"/>
  <c r="D11" i="15"/>
  <c r="H11" i="15"/>
  <c r="G11" i="15"/>
  <c r="F11" i="15"/>
  <c r="E11" i="15"/>
  <c r="D10" i="15"/>
  <c r="F10" i="15" s="1"/>
  <c r="H10" i="15"/>
  <c r="D9" i="15"/>
  <c r="G9" i="15" s="1"/>
  <c r="H9" i="15"/>
  <c r="D8" i="15"/>
  <c r="H8" i="15" s="1"/>
  <c r="G8" i="15"/>
  <c r="D7" i="15"/>
  <c r="H7" i="15"/>
  <c r="G7" i="15"/>
  <c r="F7" i="15"/>
  <c r="E7" i="15"/>
  <c r="H12" i="8"/>
  <c r="D12" i="8"/>
  <c r="E12" i="8" s="1"/>
  <c r="O3" i="8"/>
  <c r="R3" i="8" s="1"/>
  <c r="G6" i="14"/>
  <c r="F6" i="14"/>
  <c r="E6" i="14"/>
  <c r="D6" i="14"/>
  <c r="H6" i="14" s="1"/>
  <c r="D7" i="14"/>
  <c r="F7" i="14" s="1"/>
  <c r="H7" i="14"/>
  <c r="G7" i="14"/>
  <c r="E7" i="14"/>
  <c r="D5" i="14"/>
  <c r="G5" i="14" s="1"/>
  <c r="H5" i="14"/>
  <c r="F5" i="14"/>
  <c r="E5" i="14"/>
  <c r="D10" i="14"/>
  <c r="H10" i="14" s="1"/>
  <c r="G10" i="14"/>
  <c r="F10" i="14"/>
  <c r="E10" i="14"/>
  <c r="G11" i="8"/>
  <c r="F11" i="8"/>
  <c r="E11" i="8"/>
  <c r="D11" i="8"/>
  <c r="H11" i="8" s="1"/>
  <c r="D10" i="8"/>
  <c r="G10" i="8" s="1"/>
  <c r="E10" i="8"/>
  <c r="F10" i="8"/>
  <c r="H10" i="8"/>
  <c r="Q4" i="18"/>
  <c r="D4" i="18"/>
  <c r="H4" i="18" s="1"/>
  <c r="G4" i="18"/>
  <c r="D9" i="14"/>
  <c r="H9" i="14"/>
  <c r="G9" i="14"/>
  <c r="F9" i="14"/>
  <c r="E9" i="14"/>
  <c r="Q4" i="17"/>
  <c r="D4" i="17"/>
  <c r="G4" i="17" s="1"/>
  <c r="H4" i="17"/>
  <c r="F4" i="17"/>
  <c r="E4" i="17"/>
  <c r="D16" i="9"/>
  <c r="H16" i="9" s="1"/>
  <c r="G16" i="9"/>
  <c r="F16" i="9"/>
  <c r="E16" i="9"/>
  <c r="H14" i="9"/>
  <c r="G14" i="9"/>
  <c r="F14" i="9"/>
  <c r="E14" i="9"/>
  <c r="D15" i="9"/>
  <c r="H15" i="9"/>
  <c r="G15" i="9"/>
  <c r="F15" i="9"/>
  <c r="E15" i="9"/>
  <c r="D13" i="9"/>
  <c r="F13" i="9" s="1"/>
  <c r="H13" i="9"/>
  <c r="G13" i="9"/>
  <c r="E13" i="9"/>
  <c r="H7" i="9"/>
  <c r="D5" i="16"/>
  <c r="H5" i="16" s="1"/>
  <c r="E5" i="16"/>
  <c r="Q4" i="16"/>
  <c r="D4" i="16"/>
  <c r="H4" i="16"/>
  <c r="G4" i="16"/>
  <c r="F4" i="16"/>
  <c r="E4" i="16"/>
  <c r="Q4" i="15"/>
  <c r="D4" i="15"/>
  <c r="H4" i="15" s="1"/>
  <c r="E4" i="15"/>
  <c r="O9" i="14"/>
  <c r="D8" i="14"/>
  <c r="H8" i="14"/>
  <c r="G8" i="14"/>
  <c r="F8" i="14"/>
  <c r="E8" i="14"/>
  <c r="D4" i="14"/>
  <c r="G4" i="14" s="1"/>
  <c r="H4" i="14"/>
  <c r="E4" i="14"/>
  <c r="M2" i="14"/>
  <c r="P2" i="14" s="1"/>
  <c r="O12" i="13"/>
  <c r="P12" i="13"/>
  <c r="F13" i="13"/>
  <c r="D11" i="13"/>
  <c r="H11" i="13"/>
  <c r="G11" i="13"/>
  <c r="F11" i="13"/>
  <c r="E11" i="13"/>
  <c r="D10" i="13"/>
  <c r="F10" i="13" s="1"/>
  <c r="H10" i="13"/>
  <c r="G10" i="13"/>
  <c r="E10" i="13"/>
  <c r="D9" i="13"/>
  <c r="G9" i="13" s="1"/>
  <c r="H9" i="13"/>
  <c r="E9" i="13"/>
  <c r="D6" i="13"/>
  <c r="H6" i="13" s="1"/>
  <c r="E6" i="13"/>
  <c r="D5" i="13"/>
  <c r="H5" i="13"/>
  <c r="G5" i="13"/>
  <c r="F5" i="13"/>
  <c r="E5" i="13"/>
  <c r="D4" i="13"/>
  <c r="F4" i="13" s="1"/>
  <c r="H4" i="13"/>
  <c r="G4" i="13"/>
  <c r="E4" i="13"/>
  <c r="M2" i="13"/>
  <c r="P2" i="13"/>
  <c r="D12" i="9"/>
  <c r="H12" i="9"/>
  <c r="G12" i="9"/>
  <c r="F12" i="9"/>
  <c r="E12" i="9"/>
  <c r="Q4" i="12"/>
  <c r="D4" i="12"/>
  <c r="G4" i="12" s="1"/>
  <c r="H4" i="12"/>
  <c r="E4" i="12"/>
  <c r="D9" i="11"/>
  <c r="G9" i="11" s="1"/>
  <c r="D6" i="11"/>
  <c r="D7" i="11"/>
  <c r="D8" i="11"/>
  <c r="G8" i="11" s="1"/>
  <c r="H8" i="11"/>
  <c r="E8" i="11"/>
  <c r="H7" i="11"/>
  <c r="G7" i="11"/>
  <c r="F7" i="11"/>
  <c r="E7" i="11"/>
  <c r="H6" i="11"/>
  <c r="G6" i="11"/>
  <c r="F6" i="11"/>
  <c r="E6" i="11"/>
  <c r="D8" i="9"/>
  <c r="E8" i="9" s="1"/>
  <c r="D6" i="9"/>
  <c r="G6" i="9" s="1"/>
  <c r="H6" i="9"/>
  <c r="E6" i="9"/>
  <c r="D5" i="9"/>
  <c r="E5" i="9" s="1"/>
  <c r="H5" i="9"/>
  <c r="D5" i="11"/>
  <c r="H5" i="11"/>
  <c r="G5" i="11"/>
  <c r="F5" i="11"/>
  <c r="E5" i="11"/>
  <c r="P8" i="11"/>
  <c r="N2" i="11"/>
  <c r="Q2" i="11"/>
  <c r="G9" i="8"/>
  <c r="F9" i="8"/>
  <c r="E9" i="8"/>
  <c r="D9" i="8"/>
  <c r="H9" i="8" s="1"/>
  <c r="O31" i="9"/>
  <c r="M2" i="9"/>
  <c r="P2" i="9"/>
  <c r="D4" i="11"/>
  <c r="H4" i="11"/>
  <c r="G4" i="11"/>
  <c r="F4" i="11"/>
  <c r="E4" i="11"/>
  <c r="D4" i="10"/>
  <c r="F4" i="10" s="1"/>
  <c r="G4" i="10"/>
  <c r="E4" i="10"/>
  <c r="D4" i="9"/>
  <c r="G4" i="9" s="1"/>
  <c r="H4" i="9"/>
  <c r="F4" i="9"/>
  <c r="E4" i="9"/>
  <c r="D7" i="8"/>
  <c r="F7" i="8" s="1"/>
  <c r="D14" i="8"/>
  <c r="G14" i="8" s="1"/>
  <c r="D13" i="8"/>
  <c r="H13" i="8" s="1"/>
  <c r="D8" i="8"/>
  <c r="F8" i="8" s="1"/>
  <c r="H7" i="8"/>
  <c r="D6" i="8"/>
  <c r="H6" i="8"/>
  <c r="D4" i="8"/>
  <c r="H4" i="8"/>
  <c r="E14" i="8"/>
  <c r="F14" i="8"/>
  <c r="G8" i="8"/>
  <c r="E7" i="8"/>
  <c r="G6" i="8"/>
  <c r="G4" i="8"/>
  <c r="E4" i="8"/>
  <c r="E6" i="8"/>
  <c r="F6" i="8"/>
  <c r="F4" i="8"/>
  <c r="E10" i="7"/>
  <c r="E7" i="7"/>
  <c r="G7" i="7"/>
  <c r="H4" i="7"/>
  <c r="H10" i="7" s="1"/>
  <c r="H11" i="7" s="1"/>
  <c r="E8" i="7"/>
  <c r="G10" i="7"/>
  <c r="E11" i="7"/>
  <c r="G13" i="6"/>
  <c r="G10" i="6"/>
  <c r="G7" i="6"/>
  <c r="H4" i="6"/>
  <c r="H7" i="6" s="1"/>
  <c r="E7" i="6"/>
  <c r="E8" i="6"/>
  <c r="E10" i="6"/>
  <c r="E11" i="6"/>
  <c r="E13" i="6"/>
  <c r="E14" i="6"/>
  <c r="C4" i="5"/>
  <c r="E4" i="5"/>
  <c r="G4" i="5" s="1"/>
  <c r="H4" i="5" s="1"/>
  <c r="E6" i="5"/>
  <c r="C6" i="5"/>
  <c r="O17" i="4"/>
  <c r="M17" i="4"/>
  <c r="Q17" i="4" s="1"/>
  <c r="K15" i="4"/>
  <c r="M15" i="4" s="1"/>
  <c r="K4" i="4"/>
  <c r="M4" i="4" s="1"/>
  <c r="O4" i="4" s="1"/>
  <c r="Q4" i="4" s="1"/>
  <c r="E21" i="4"/>
  <c r="C21" i="4"/>
  <c r="C19" i="4"/>
  <c r="E19" i="4" s="1"/>
  <c r="C17" i="4"/>
  <c r="E17" i="4" s="1"/>
  <c r="C15" i="4"/>
  <c r="E15" i="4" s="1"/>
  <c r="C10" i="4"/>
  <c r="E10" i="4" s="1"/>
  <c r="G10" i="4" s="1"/>
  <c r="C8" i="4"/>
  <c r="E8" i="4"/>
  <c r="G8" i="4" s="1"/>
  <c r="C6" i="4"/>
  <c r="E6" i="4" s="1"/>
  <c r="G6" i="4" s="1"/>
  <c r="C4" i="4"/>
  <c r="E4" i="4"/>
  <c r="G4" i="4" s="1"/>
  <c r="B38" i="3"/>
  <c r="C38" i="3" s="1"/>
  <c r="B30" i="3"/>
  <c r="C30" i="3" s="1"/>
  <c r="B22" i="3"/>
  <c r="C22" i="3" s="1"/>
  <c r="D22" i="3" s="1"/>
  <c r="B14" i="3"/>
  <c r="C14" i="3"/>
  <c r="B6" i="3"/>
  <c r="C6" i="3"/>
  <c r="D6" i="3" s="1"/>
  <c r="F18" i="2"/>
  <c r="F16" i="2"/>
  <c r="F24" i="2"/>
  <c r="I11" i="2"/>
  <c r="I9" i="2"/>
  <c r="I7" i="2"/>
  <c r="I5" i="2"/>
  <c r="H11" i="2"/>
  <c r="H9" i="2"/>
  <c r="F22" i="2"/>
  <c r="H7" i="2"/>
  <c r="H5" i="2"/>
  <c r="F20" i="2"/>
  <c r="H10" i="6" l="1"/>
  <c r="H8" i="6"/>
  <c r="Q15" i="4"/>
  <c r="O15" i="4"/>
  <c r="H9" i="11"/>
  <c r="H25" i="15"/>
  <c r="G25" i="15"/>
  <c r="G8" i="17"/>
  <c r="F8" i="17"/>
  <c r="G10" i="9"/>
  <c r="F10" i="9"/>
  <c r="F8" i="9"/>
  <c r="H11" i="21"/>
  <c r="G11" i="21"/>
  <c r="F11" i="21"/>
  <c r="H7" i="7"/>
  <c r="H8" i="7" s="1"/>
  <c r="G7" i="8"/>
  <c r="E8" i="8"/>
  <c r="F13" i="8"/>
  <c r="H8" i="8"/>
  <c r="H14" i="8"/>
  <c r="H4" i="10"/>
  <c r="G5" i="9"/>
  <c r="E9" i="11"/>
  <c r="F6" i="13"/>
  <c r="F4" i="15"/>
  <c r="F5" i="16"/>
  <c r="E20" i="15"/>
  <c r="E21" i="15"/>
  <c r="E22" i="15"/>
  <c r="G10" i="18"/>
  <c r="F10" i="18"/>
  <c r="G6" i="19"/>
  <c r="F6" i="19"/>
  <c r="G21" i="9"/>
  <c r="F21" i="9"/>
  <c r="E10" i="9"/>
  <c r="F7" i="9"/>
  <c r="E7" i="9"/>
  <c r="G23" i="9"/>
  <c r="F23" i="9"/>
  <c r="H8" i="21"/>
  <c r="G8" i="21"/>
  <c r="F8" i="21"/>
  <c r="H9" i="22"/>
  <c r="G9" i="22"/>
  <c r="F9" i="22"/>
  <c r="H11" i="23"/>
  <c r="G11" i="23"/>
  <c r="F11" i="23"/>
  <c r="G13" i="8"/>
  <c r="F5" i="9"/>
  <c r="F6" i="9"/>
  <c r="G8" i="9"/>
  <c r="F8" i="11"/>
  <c r="F9" i="11"/>
  <c r="F4" i="12"/>
  <c r="G6" i="13"/>
  <c r="F9" i="13"/>
  <c r="F4" i="14"/>
  <c r="G4" i="15"/>
  <c r="G5" i="16"/>
  <c r="E4" i="18"/>
  <c r="F12" i="8"/>
  <c r="E8" i="15"/>
  <c r="E9" i="15"/>
  <c r="E10" i="15"/>
  <c r="G16" i="15"/>
  <c r="H17" i="15"/>
  <c r="H18" i="15"/>
  <c r="F20" i="15"/>
  <c r="F21" i="15"/>
  <c r="G22" i="15"/>
  <c r="E25" i="15"/>
  <c r="G6" i="18"/>
  <c r="F6" i="18"/>
  <c r="H9" i="18"/>
  <c r="G9" i="18"/>
  <c r="H5" i="19"/>
  <c r="G5" i="19"/>
  <c r="E8" i="17"/>
  <c r="F11" i="14"/>
  <c r="E11" i="14"/>
  <c r="G26" i="9"/>
  <c r="H26" i="9"/>
  <c r="F26" i="9"/>
  <c r="H10" i="9"/>
  <c r="G11" i="9"/>
  <c r="F11" i="9"/>
  <c r="G7" i="9"/>
  <c r="H22" i="9"/>
  <c r="F22" i="9"/>
  <c r="E22" i="9"/>
  <c r="E13" i="8"/>
  <c r="H8" i="9"/>
  <c r="F4" i="18"/>
  <c r="G12" i="8"/>
  <c r="F8" i="15"/>
  <c r="F9" i="15"/>
  <c r="G10" i="15"/>
  <c r="G20" i="15"/>
  <c r="H21" i="15"/>
  <c r="H22" i="15"/>
  <c r="F25" i="15"/>
  <c r="G26" i="15"/>
  <c r="F26" i="15"/>
  <c r="H5" i="18"/>
  <c r="G5" i="18"/>
  <c r="E10" i="18"/>
  <c r="E6" i="19"/>
  <c r="G7" i="17"/>
  <c r="F7" i="17"/>
  <c r="H8" i="17"/>
  <c r="E21" i="9"/>
  <c r="H9" i="9"/>
  <c r="G9" i="9"/>
  <c r="E9" i="9"/>
  <c r="H25" i="9"/>
  <c r="G25" i="9"/>
  <c r="F25" i="9"/>
  <c r="H4" i="21"/>
  <c r="G4" i="21"/>
  <c r="F4" i="21"/>
  <c r="E11" i="21"/>
  <c r="H5" i="22"/>
  <c r="G5" i="22"/>
  <c r="F5" i="22"/>
  <c r="E4" i="22"/>
  <c r="F4" i="22"/>
  <c r="G4" i="22"/>
  <c r="H7" i="23"/>
  <c r="G7" i="23"/>
  <c r="F7" i="23"/>
  <c r="H6" i="15"/>
  <c r="G6" i="15"/>
  <c r="F6" i="15"/>
  <c r="H7" i="13"/>
  <c r="G5" i="12"/>
  <c r="G17" i="9"/>
  <c r="G18" i="9"/>
  <c r="F19" i="9"/>
  <c r="F20" i="9"/>
  <c r="G7" i="21"/>
  <c r="G10" i="21"/>
  <c r="G8" i="22"/>
  <c r="G11" i="22"/>
  <c r="G6" i="23"/>
  <c r="G10" i="23"/>
  <c r="G14" i="23"/>
  <c r="H18" i="9"/>
  <c r="G19" i="9"/>
  <c r="H13" i="6" l="1"/>
  <c r="H14" i="6" s="1"/>
  <c r="H11" i="6"/>
</calcChain>
</file>

<file path=xl/sharedStrings.xml><?xml version="1.0" encoding="utf-8"?>
<sst xmlns="http://schemas.openxmlformats.org/spreadsheetml/2006/main" count="690" uniqueCount="245">
  <si>
    <t>MOBIKA</t>
  </si>
  <si>
    <t>NARBUTAS</t>
  </si>
  <si>
    <t>AMF</t>
  </si>
  <si>
    <t>GABSTORES</t>
  </si>
  <si>
    <t>Fournisseurs</t>
  </si>
  <si>
    <t>Famille</t>
  </si>
  <si>
    <t>Office Depot</t>
  </si>
  <si>
    <t>Tx de change</t>
  </si>
  <si>
    <t>Papeterie</t>
  </si>
  <si>
    <t>Marge</t>
  </si>
  <si>
    <t>Prix de vente</t>
  </si>
  <si>
    <t>Prix d'achat</t>
  </si>
  <si>
    <t>Fournisseurs étrangers</t>
  </si>
  <si>
    <t>Fournisseurs Suisse</t>
  </si>
  <si>
    <t>Mobilier</t>
  </si>
  <si>
    <t>Electroménager</t>
  </si>
  <si>
    <t>Interdiscount</t>
  </si>
  <si>
    <t>Désignation</t>
  </si>
  <si>
    <t>micro-ondes</t>
  </si>
  <si>
    <t>table</t>
  </si>
  <si>
    <t>mobilier</t>
  </si>
  <si>
    <t>Marge Min</t>
  </si>
  <si>
    <t>Marge Max</t>
  </si>
  <si>
    <t>Prix de vente min</t>
  </si>
  <si>
    <t>Prix de vente max</t>
  </si>
  <si>
    <t>set bancs</t>
  </si>
  <si>
    <t>Hornbach</t>
  </si>
  <si>
    <t>cafe</t>
  </si>
  <si>
    <t>Prodega</t>
  </si>
  <si>
    <t>Drinks</t>
  </si>
  <si>
    <t>Armoire</t>
  </si>
  <si>
    <t>papier</t>
  </si>
  <si>
    <t>eau</t>
  </si>
  <si>
    <t>refrigérateur</t>
  </si>
  <si>
    <t>polo</t>
  </si>
  <si>
    <t>franco</t>
  </si>
  <si>
    <t>Gurkan</t>
  </si>
  <si>
    <t>Marge MOBIKA Fr</t>
  </si>
  <si>
    <t>Euros</t>
  </si>
  <si>
    <t>Gabstores</t>
  </si>
  <si>
    <t>PVA</t>
  </si>
  <si>
    <t>PVN</t>
  </si>
  <si>
    <t>Marge MOBIKA</t>
  </si>
  <si>
    <t>Marge GABSTORES</t>
  </si>
  <si>
    <t>LITPOL</t>
  </si>
  <si>
    <t>MOBIKA à GABSTORES</t>
  </si>
  <si>
    <t>GABSTORES à MOBIKA</t>
  </si>
  <si>
    <t>OD</t>
  </si>
  <si>
    <t>ventes standards</t>
  </si>
  <si>
    <t>MOBIKA ventes standards</t>
  </si>
  <si>
    <t>PVE</t>
  </si>
  <si>
    <t>PRE</t>
  </si>
  <si>
    <t>MOBIKA FR</t>
  </si>
  <si>
    <t>Marge min</t>
  </si>
  <si>
    <t>Marge max</t>
  </si>
  <si>
    <t>Marge MOBIDEA</t>
  </si>
  <si>
    <t>PAN</t>
  </si>
  <si>
    <t>PVN HT</t>
  </si>
  <si>
    <t>PVN TTC</t>
  </si>
  <si>
    <t>Centrale d'achats</t>
  </si>
  <si>
    <t>Détaillants</t>
  </si>
  <si>
    <t>Cash&amp;Carry</t>
  </si>
  <si>
    <t>Distribution</t>
  </si>
  <si>
    <t>Transport</t>
  </si>
  <si>
    <t>Group&amp;Buy</t>
  </si>
  <si>
    <t>Producteur/Fournisseur</t>
  </si>
  <si>
    <t>X</t>
  </si>
  <si>
    <t>OUTSIDER</t>
  </si>
  <si>
    <t>INSIDER</t>
  </si>
  <si>
    <t>TVA</t>
  </si>
  <si>
    <t>GABPRO</t>
  </si>
  <si>
    <t>electro</t>
  </si>
  <si>
    <t>gros clients</t>
  </si>
  <si>
    <t>mais sans le transport</t>
  </si>
  <si>
    <t>PROMERKA</t>
  </si>
  <si>
    <t>EUR</t>
  </si>
  <si>
    <t>CHF</t>
  </si>
  <si>
    <t>Px B2C</t>
  </si>
  <si>
    <t>Px B2B</t>
  </si>
  <si>
    <t>Supplier</t>
  </si>
  <si>
    <t>Designation</t>
  </si>
  <si>
    <t>School chair</t>
  </si>
  <si>
    <t>ISO</t>
  </si>
  <si>
    <t>Joker</t>
  </si>
  <si>
    <t>Polo</t>
  </si>
  <si>
    <t>Paola</t>
  </si>
  <si>
    <t>Narbutas</t>
  </si>
  <si>
    <t>Filo</t>
  </si>
  <si>
    <t>RIM</t>
  </si>
  <si>
    <t>wrc2</t>
  </si>
  <si>
    <t>Px B2A</t>
  </si>
  <si>
    <t>rc2</t>
  </si>
  <si>
    <t>Prizma</t>
  </si>
  <si>
    <t>Easy Pro</t>
  </si>
  <si>
    <t>MADES</t>
  </si>
  <si>
    <t>FT23</t>
  </si>
  <si>
    <t>EXW</t>
  </si>
  <si>
    <t>DAP</t>
  </si>
  <si>
    <t>QTY40HC</t>
  </si>
  <si>
    <t>PAL truck</t>
  </si>
  <si>
    <t>PAL</t>
  </si>
  <si>
    <t>NO PAL</t>
  </si>
  <si>
    <t>U/PAL</t>
  </si>
  <si>
    <t>AeroLine</t>
  </si>
  <si>
    <t>Favorit</t>
  </si>
  <si>
    <t>One</t>
  </si>
  <si>
    <t>desk120</t>
  </si>
  <si>
    <t>desk160</t>
  </si>
  <si>
    <t>fauteuil</t>
  </si>
  <si>
    <t>caisson 3T</t>
  </si>
  <si>
    <t>Nova U160</t>
  </si>
  <si>
    <t>Nova U180</t>
  </si>
  <si>
    <t>Nova ret</t>
  </si>
  <si>
    <t>Caisson</t>
  </si>
  <si>
    <t>Wilking</t>
  </si>
  <si>
    <t>FLC19</t>
  </si>
  <si>
    <t>CA</t>
  </si>
  <si>
    <t>Frais livraison</t>
  </si>
  <si>
    <t>Franco</t>
  </si>
  <si>
    <t>Refrigérateur</t>
  </si>
  <si>
    <t>KS118</t>
  </si>
  <si>
    <t>Micro-ondes</t>
  </si>
  <si>
    <t>Weber</t>
  </si>
  <si>
    <t>Px B2D</t>
  </si>
  <si>
    <t>radiateur</t>
  </si>
  <si>
    <t>set banc</t>
  </si>
  <si>
    <t>Tableau 120*90</t>
  </si>
  <si>
    <t>desk200</t>
  </si>
  <si>
    <t>BKC19</t>
  </si>
  <si>
    <t>FLC18</t>
  </si>
  <si>
    <t>BKC18</t>
  </si>
  <si>
    <t>MCP214</t>
  </si>
  <si>
    <t>Landi</t>
  </si>
  <si>
    <t>etagère</t>
  </si>
  <si>
    <t>Dessertes</t>
  </si>
  <si>
    <t>prodega</t>
  </si>
  <si>
    <t>Zeta</t>
  </si>
  <si>
    <t>Climatiseur</t>
  </si>
  <si>
    <t>KS110</t>
  </si>
  <si>
    <t>KS340</t>
  </si>
  <si>
    <t>KS231</t>
  </si>
  <si>
    <t>CST</t>
  </si>
  <si>
    <t>Corbeille</t>
  </si>
  <si>
    <t>Marqueurs</t>
  </si>
  <si>
    <t>Effaceur</t>
  </si>
  <si>
    <t>flipchart</t>
  </si>
  <si>
    <t>Classeur</t>
  </si>
  <si>
    <t>calculatrice</t>
  </si>
  <si>
    <t>Agrafeuse</t>
  </si>
  <si>
    <t>Stylos</t>
  </si>
  <si>
    <t>Fluo</t>
  </si>
  <si>
    <t>post-it</t>
  </si>
  <si>
    <t>enveloppes</t>
  </si>
  <si>
    <t>notes</t>
  </si>
  <si>
    <t>piles</t>
  </si>
  <si>
    <t>nettoyant</t>
  </si>
  <si>
    <t>vaisselle</t>
  </si>
  <si>
    <t>vitres</t>
  </si>
  <si>
    <t>sanitaire</t>
  </si>
  <si>
    <t>mains</t>
  </si>
  <si>
    <t>essuie tout</t>
  </si>
  <si>
    <t>PQ</t>
  </si>
  <si>
    <t>mange debout</t>
  </si>
  <si>
    <t>coca</t>
  </si>
  <si>
    <t>sucre</t>
  </si>
  <si>
    <t>mitigeur</t>
  </si>
  <si>
    <t>gobelet 0.1</t>
  </si>
  <si>
    <t>gobelet 0.2</t>
  </si>
  <si>
    <t>black</t>
  </si>
  <si>
    <t>gold</t>
  </si>
  <si>
    <t>silver</t>
  </si>
  <si>
    <t>roulettes</t>
  </si>
  <si>
    <t>echelle</t>
  </si>
  <si>
    <t>IKEAS</t>
  </si>
  <si>
    <t>boa</t>
  </si>
  <si>
    <t>diable</t>
  </si>
  <si>
    <t>Transpalette</t>
  </si>
  <si>
    <t>A</t>
  </si>
  <si>
    <t>B</t>
  </si>
  <si>
    <t>C</t>
  </si>
  <si>
    <t>D</t>
  </si>
  <si>
    <t>Implenia</t>
  </si>
  <si>
    <t>&gt;100000</t>
  </si>
  <si>
    <t>&gt;50000</t>
  </si>
  <si>
    <t>&gt;10000</t>
  </si>
  <si>
    <t>Avesco</t>
  </si>
  <si>
    <t>Losinger</t>
  </si>
  <si>
    <t>Frutiger</t>
  </si>
  <si>
    <t>Widmer</t>
  </si>
  <si>
    <t>Muller</t>
  </si>
  <si>
    <t>Scrasa</t>
  </si>
  <si>
    <t>Riedo</t>
  </si>
  <si>
    <t>Grisoni</t>
  </si>
  <si>
    <t>Facchinetti</t>
  </si>
  <si>
    <t>JPF</t>
  </si>
  <si>
    <t>Marti</t>
  </si>
  <si>
    <t>Perrin</t>
  </si>
  <si>
    <t>Maulini</t>
  </si>
  <si>
    <t>Bernasconi</t>
  </si>
  <si>
    <t>Steiner</t>
  </si>
  <si>
    <t>HRS</t>
  </si>
  <si>
    <t>Zed</t>
  </si>
  <si>
    <t>Dentan</t>
  </si>
  <si>
    <t>Jaquet</t>
  </si>
  <si>
    <t>Orllati</t>
  </si>
  <si>
    <t>Walo</t>
  </si>
  <si>
    <t>Induni</t>
  </si>
  <si>
    <t>Ropraz</t>
  </si>
  <si>
    <t>Belloni</t>
  </si>
  <si>
    <t>Erne</t>
  </si>
  <si>
    <t>Getaz</t>
  </si>
  <si>
    <t>A+M Miauton</t>
  </si>
  <si>
    <t>ADV</t>
  </si>
  <si>
    <t>Alho-Fagsi</t>
  </si>
  <si>
    <t>Camandona</t>
  </si>
  <si>
    <t>Rampini</t>
  </si>
  <si>
    <t>Stirnimann</t>
  </si>
  <si>
    <t>Gutknecht</t>
  </si>
  <si>
    <t>Tableau 180*120</t>
  </si>
  <si>
    <t>Banc 150</t>
  </si>
  <si>
    <t>Bunk Bed</t>
  </si>
  <si>
    <t>mtbr210</t>
  </si>
  <si>
    <t>mtbr188</t>
  </si>
  <si>
    <t>Vins48</t>
  </si>
  <si>
    <t>Chariot</t>
  </si>
  <si>
    <t>Bancvest 150</t>
  </si>
  <si>
    <t>Banc 200</t>
  </si>
  <si>
    <t>wrc4</t>
  </si>
  <si>
    <t>Bancvest 200</t>
  </si>
  <si>
    <t>FLC19PACK</t>
  </si>
  <si>
    <t>FLC19/18</t>
  </si>
  <si>
    <t>FLC10</t>
  </si>
  <si>
    <t>Horse100</t>
  </si>
  <si>
    <t>Horse200</t>
  </si>
  <si>
    <t>Multi</t>
  </si>
  <si>
    <t>Plat</t>
  </si>
  <si>
    <t>Desk180T</t>
  </si>
  <si>
    <t>Desk160H</t>
  </si>
  <si>
    <t>Desk160T</t>
  </si>
  <si>
    <t>Horse101</t>
  </si>
  <si>
    <t>WOOD</t>
  </si>
  <si>
    <t>Water</t>
  </si>
  <si>
    <t>DAP/Tray</t>
  </si>
  <si>
    <t>Pet</t>
  </si>
  <si>
    <t>PAL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</si>
</sst>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36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2" fontId="0" fillId="0" borderId="0" xfId="0" applyNumberFormat="1"/>
    <xf numFmtId="0" fontId="0" fillId="2" borderId="0" xfId="0" applyFill="1"/>
    <xf numFmtId="2" fontId="0" fillId="2" borderId="0" xfId="0" applyNumberFormat="1" applyFill="1"/>
    <xf numFmtId="0" fontId="4" fillId="0" borderId="0" xfId="0" applyFont="1"/>
    <xf numFmtId="0" fontId="4" fillId="3" borderId="0" xfId="0" applyFont="1" applyFill="1"/>
    <xf numFmtId="2" fontId="4" fillId="0" borderId="0" xfId="0" applyNumberFormat="1" applyFont="1"/>
    <xf numFmtId="2" fontId="0" fillId="4" borderId="0" xfId="0" applyNumberFormat="1" applyFill="1"/>
    <xf numFmtId="2" fontId="0" fillId="5" borderId="0" xfId="0" applyNumberFormat="1" applyFill="1"/>
    <xf numFmtId="2" fontId="0" fillId="6" borderId="0" xfId="0" applyNumberFormat="1" applyFill="1"/>
    <xf numFmtId="2" fontId="0" fillId="7" borderId="0" xfId="0" applyNumberFormat="1" applyFill="1"/>
    <xf numFmtId="0" fontId="0" fillId="0" borderId="0" xfId="0" applyFill="1" applyBorder="1"/>
    <xf numFmtId="2" fontId="0" fillId="0" borderId="0" xfId="0" applyNumberFormat="1" applyFill="1" applyBorder="1"/>
    <xf numFmtId="2" fontId="0" fillId="0" borderId="0" xfId="0" applyNumberFormat="1" applyFill="1"/>
    <xf numFmtId="2" fontId="0" fillId="8" borderId="0" xfId="0" applyNumberFormat="1" applyFill="1" applyBorder="1"/>
    <xf numFmtId="9" fontId="0" fillId="0" borderId="0" xfId="0" applyNumberFormat="1"/>
    <xf numFmtId="1" fontId="0" fillId="0" borderId="0" xfId="0" applyNumberFormat="1"/>
    <xf numFmtId="0" fontId="0" fillId="0" borderId="1" xfId="0" applyBorder="1"/>
    <xf numFmtId="2" fontId="0" fillId="0" borderId="1" xfId="0" applyNumberFormat="1" applyBorder="1"/>
  </cellXfs>
  <cellStyles count="36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E5" sqref="E5"/>
    </sheetView>
  </sheetViews>
  <sheetFormatPr defaultColWidth="11" defaultRowHeight="15.75" x14ac:dyDescent="0.25"/>
  <sheetData>
    <row r="1" spans="1:18" x14ac:dyDescent="0.25">
      <c r="A1" t="s">
        <v>74</v>
      </c>
      <c r="E1">
        <v>200</v>
      </c>
      <c r="F1">
        <v>225</v>
      </c>
      <c r="G1">
        <v>250</v>
      </c>
      <c r="H1">
        <v>275</v>
      </c>
    </row>
    <row r="2" spans="1:18" x14ac:dyDescent="0.25">
      <c r="D2">
        <v>1.2</v>
      </c>
      <c r="E2">
        <v>100</v>
      </c>
      <c r="F2">
        <v>100</v>
      </c>
      <c r="G2">
        <v>100</v>
      </c>
      <c r="H2">
        <v>100</v>
      </c>
      <c r="L2" t="s">
        <v>100</v>
      </c>
      <c r="M2" t="s">
        <v>102</v>
      </c>
      <c r="N2" t="s">
        <v>99</v>
      </c>
      <c r="O2" t="s">
        <v>98</v>
      </c>
      <c r="P2" t="s">
        <v>96</v>
      </c>
      <c r="Q2" t="s">
        <v>63</v>
      </c>
      <c r="R2" t="s">
        <v>97</v>
      </c>
    </row>
    <row r="3" spans="1:18" x14ac:dyDescent="0.25">
      <c r="A3" t="s">
        <v>79</v>
      </c>
      <c r="B3" t="s">
        <v>80</v>
      </c>
      <c r="C3" t="s">
        <v>75</v>
      </c>
      <c r="D3" t="s">
        <v>76</v>
      </c>
      <c r="E3" t="s">
        <v>90</v>
      </c>
      <c r="F3" t="s">
        <v>78</v>
      </c>
      <c r="G3" t="s">
        <v>77</v>
      </c>
      <c r="H3" t="s">
        <v>123</v>
      </c>
      <c r="M3">
        <v>84</v>
      </c>
      <c r="N3">
        <v>2</v>
      </c>
      <c r="O3">
        <f>M3*N3</f>
        <v>168</v>
      </c>
      <c r="P3">
        <v>9.99</v>
      </c>
      <c r="Q3">
        <v>0</v>
      </c>
      <c r="R3" s="1">
        <f>(O3*P3+(Q3))/O3</f>
        <v>9.99</v>
      </c>
    </row>
    <row r="4" spans="1:18" x14ac:dyDescent="0.25">
      <c r="A4" t="s">
        <v>2</v>
      </c>
      <c r="B4" t="s">
        <v>81</v>
      </c>
      <c r="C4">
        <v>7.19</v>
      </c>
      <c r="D4" s="1">
        <f>C4*D2</f>
        <v>8.6280000000000001</v>
      </c>
      <c r="E4" s="1">
        <f>D4*E1/E2</f>
        <v>17.256</v>
      </c>
      <c r="F4" s="1">
        <f>D4*F1/F2</f>
        <v>19.413</v>
      </c>
      <c r="G4" s="1">
        <f>D4*G1/G2</f>
        <v>21.57</v>
      </c>
      <c r="H4" s="1">
        <f>D4*H1/H2</f>
        <v>23.726999999999997</v>
      </c>
    </row>
    <row r="5" spans="1:18" x14ac:dyDescent="0.25">
      <c r="A5" t="s">
        <v>2</v>
      </c>
      <c r="B5" t="s">
        <v>240</v>
      </c>
      <c r="C5">
        <v>9.99</v>
      </c>
      <c r="D5" s="1">
        <f>C5*D2</f>
        <v>11.988</v>
      </c>
      <c r="E5" s="1">
        <f>D5*E1/E2</f>
        <v>23.975999999999999</v>
      </c>
      <c r="F5" s="1">
        <f>D5*F1/F2</f>
        <v>26.972999999999999</v>
      </c>
      <c r="G5" s="1">
        <f>D5*G1/G2</f>
        <v>29.97</v>
      </c>
      <c r="H5" s="1">
        <f>D5*H1/H2</f>
        <v>32.966999999999999</v>
      </c>
    </row>
    <row r="6" spans="1:18" x14ac:dyDescent="0.25">
      <c r="A6" t="s">
        <v>2</v>
      </c>
      <c r="B6" t="s">
        <v>82</v>
      </c>
      <c r="C6">
        <v>8.49</v>
      </c>
      <c r="D6" s="1">
        <f>C6*D2</f>
        <v>10.188000000000001</v>
      </c>
      <c r="E6" s="1">
        <f>D6*E1/E2</f>
        <v>20.376000000000001</v>
      </c>
      <c r="F6" s="1">
        <f>D6*F1/F2</f>
        <v>22.923000000000002</v>
      </c>
      <c r="G6" s="1">
        <f>D6*G1/G2</f>
        <v>25.47</v>
      </c>
      <c r="H6" s="1">
        <f>D6*H1/H2</f>
        <v>28.017000000000003</v>
      </c>
    </row>
    <row r="7" spans="1:18" x14ac:dyDescent="0.25">
      <c r="A7" t="s">
        <v>2</v>
      </c>
      <c r="B7" t="s">
        <v>83</v>
      </c>
      <c r="C7">
        <v>6.99</v>
      </c>
      <c r="D7" s="1">
        <f>C7*D2</f>
        <v>8.3879999999999999</v>
      </c>
      <c r="E7" s="1">
        <f>D7*E1/E2</f>
        <v>16.776</v>
      </c>
      <c r="F7" s="1">
        <f>D7*F1/F2</f>
        <v>18.873000000000001</v>
      </c>
      <c r="G7" s="1">
        <f>D7*G1/G2</f>
        <v>20.97</v>
      </c>
      <c r="H7" s="1">
        <f>D7*H1/H2</f>
        <v>23.066999999999997</v>
      </c>
    </row>
    <row r="8" spans="1:18" x14ac:dyDescent="0.25">
      <c r="A8" t="s">
        <v>2</v>
      </c>
      <c r="B8" t="s">
        <v>92</v>
      </c>
      <c r="C8">
        <v>7.57</v>
      </c>
      <c r="D8" s="1">
        <f>C8*D2</f>
        <v>9.0839999999999996</v>
      </c>
      <c r="E8" s="1">
        <f>D8*E1/E2</f>
        <v>18.167999999999999</v>
      </c>
      <c r="F8" s="1">
        <f>D8*F1/F2</f>
        <v>20.439</v>
      </c>
      <c r="G8" s="1">
        <f>D8*G1/G2</f>
        <v>22.71</v>
      </c>
      <c r="H8" s="1">
        <f>D8*H1/H2</f>
        <v>24.980999999999998</v>
      </c>
    </row>
    <row r="9" spans="1:18" x14ac:dyDescent="0.25">
      <c r="A9" t="s">
        <v>2</v>
      </c>
      <c r="B9" t="s">
        <v>103</v>
      </c>
      <c r="C9">
        <v>56.24</v>
      </c>
      <c r="D9" s="1">
        <f>C9*D2</f>
        <v>67.488</v>
      </c>
      <c r="E9" s="1">
        <f>D9*E1/E2</f>
        <v>134.976</v>
      </c>
      <c r="F9" s="1">
        <f>D9*F1/F2</f>
        <v>151.84799999999998</v>
      </c>
      <c r="G9" s="1">
        <f>D9*G1/G2</f>
        <v>168.72</v>
      </c>
      <c r="H9" s="1">
        <f>D9*H1/H2</f>
        <v>185.59200000000001</v>
      </c>
    </row>
    <row r="10" spans="1:18" x14ac:dyDescent="0.25">
      <c r="A10" t="s">
        <v>2</v>
      </c>
      <c r="B10" t="s">
        <v>104</v>
      </c>
      <c r="C10">
        <v>37.369999999999997</v>
      </c>
      <c r="D10" s="1">
        <f>C10*D2</f>
        <v>44.843999999999994</v>
      </c>
      <c r="E10" s="1">
        <f>D10*E1/E2</f>
        <v>89.687999999999988</v>
      </c>
      <c r="F10" s="1">
        <f>D10*F1/F2</f>
        <v>100.89899999999997</v>
      </c>
      <c r="G10" s="1">
        <f>D10*G1/G2</f>
        <v>112.10999999999999</v>
      </c>
      <c r="H10" s="1">
        <f>D10*H1/H2</f>
        <v>123.32099999999998</v>
      </c>
    </row>
    <row r="11" spans="1:18" x14ac:dyDescent="0.25">
      <c r="A11" t="s">
        <v>2</v>
      </c>
      <c r="B11" t="s">
        <v>136</v>
      </c>
      <c r="C11">
        <v>16.670000000000002</v>
      </c>
      <c r="D11" s="1">
        <f>C11*D2</f>
        <v>20.004000000000001</v>
      </c>
      <c r="E11" s="1">
        <f>D11*E1/E2</f>
        <v>40.008000000000003</v>
      </c>
      <c r="F11" s="1">
        <f>D11*F1/F2</f>
        <v>45.009000000000007</v>
      </c>
      <c r="G11" s="1">
        <f>D11*G1/G2</f>
        <v>50.01</v>
      </c>
      <c r="H11" s="1">
        <f>D11*H1/H2</f>
        <v>55.011000000000003</v>
      </c>
    </row>
    <row r="12" spans="1:18" x14ac:dyDescent="0.25">
      <c r="A12" t="s">
        <v>2</v>
      </c>
      <c r="B12" t="s">
        <v>141</v>
      </c>
      <c r="C12">
        <v>17.399999999999999</v>
      </c>
      <c r="D12" s="1">
        <f>C12*D2</f>
        <v>20.88</v>
      </c>
      <c r="E12" s="1">
        <f>D12*E1/E2</f>
        <v>41.76</v>
      </c>
      <c r="F12" s="1">
        <f>D12*F1/F2</f>
        <v>46.98</v>
      </c>
      <c r="G12" s="1">
        <f>D12*G1/G2</f>
        <v>52.2</v>
      </c>
      <c r="H12" s="1">
        <f>D12*H1/H2</f>
        <v>57.42</v>
      </c>
    </row>
    <row r="13" spans="1:18" x14ac:dyDescent="0.25">
      <c r="A13" t="s">
        <v>2</v>
      </c>
      <c r="B13" t="s">
        <v>84</v>
      </c>
      <c r="C13">
        <v>22.46</v>
      </c>
      <c r="D13" s="1">
        <f>C13*D2</f>
        <v>26.952000000000002</v>
      </c>
      <c r="E13" s="1">
        <f>D13*E1/E2</f>
        <v>53.904000000000003</v>
      </c>
      <c r="F13" s="1">
        <f>D13*F1/F2</f>
        <v>60.64200000000001</v>
      </c>
      <c r="G13" s="1">
        <f>D13*G1/G2</f>
        <v>67.38</v>
      </c>
      <c r="H13" s="1">
        <f>D13*H1/H2</f>
        <v>74.117999999999995</v>
      </c>
    </row>
    <row r="14" spans="1:18" ht="16.5" thickBot="1" x14ac:dyDescent="0.3">
      <c r="A14" s="17" t="s">
        <v>2</v>
      </c>
      <c r="B14" s="17" t="s">
        <v>85</v>
      </c>
      <c r="C14" s="17">
        <v>25.83</v>
      </c>
      <c r="D14" s="18">
        <f>C14*D2</f>
        <v>30.995999999999995</v>
      </c>
      <c r="E14" s="18">
        <f>D14*E1/E2</f>
        <v>61.99199999999999</v>
      </c>
      <c r="F14" s="18">
        <f>D14*F1/F2</f>
        <v>69.740999999999985</v>
      </c>
      <c r="G14" s="18">
        <f>D14*G1/G2</f>
        <v>77.489999999999995</v>
      </c>
      <c r="H14" s="18">
        <f>D14*H1/H2</f>
        <v>85.238999999999976</v>
      </c>
    </row>
    <row r="16" spans="1:18" x14ac:dyDescent="0.25">
      <c r="D16" t="s">
        <v>118</v>
      </c>
      <c r="E16">
        <v>1000</v>
      </c>
      <c r="F16">
        <v>500</v>
      </c>
      <c r="G16">
        <v>149</v>
      </c>
      <c r="H16">
        <v>100</v>
      </c>
    </row>
    <row r="17" spans="4:7" x14ac:dyDescent="0.25">
      <c r="D17" t="s">
        <v>116</v>
      </c>
      <c r="E17">
        <v>100000</v>
      </c>
      <c r="F17">
        <v>50000</v>
      </c>
      <c r="G17">
        <v>10000</v>
      </c>
    </row>
    <row r="18" spans="4:7" x14ac:dyDescent="0.25">
      <c r="D18" t="s">
        <v>117</v>
      </c>
      <c r="E18">
        <v>150</v>
      </c>
      <c r="F18">
        <v>100</v>
      </c>
      <c r="G18">
        <v>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workbookViewId="0">
      <selection activeCell="H1" sqref="H1"/>
    </sheetView>
  </sheetViews>
  <sheetFormatPr defaultColWidth="11" defaultRowHeight="15.75" x14ac:dyDescent="0.25"/>
  <sheetData>
    <row r="1" spans="1:17" x14ac:dyDescent="0.25">
      <c r="A1" t="s">
        <v>74</v>
      </c>
      <c r="E1">
        <v>125</v>
      </c>
      <c r="F1">
        <v>150</v>
      </c>
      <c r="G1">
        <v>175</v>
      </c>
      <c r="H1">
        <v>200</v>
      </c>
    </row>
    <row r="2" spans="1:17" x14ac:dyDescent="0.25">
      <c r="D2">
        <v>1.2</v>
      </c>
      <c r="E2">
        <v>100</v>
      </c>
      <c r="F2">
        <v>100</v>
      </c>
      <c r="G2">
        <v>100</v>
      </c>
      <c r="H2">
        <v>100</v>
      </c>
    </row>
    <row r="3" spans="1:17" x14ac:dyDescent="0.25">
      <c r="A3" t="s">
        <v>79</v>
      </c>
      <c r="B3" t="s">
        <v>80</v>
      </c>
      <c r="C3" t="s">
        <v>75</v>
      </c>
      <c r="D3" t="s">
        <v>76</v>
      </c>
      <c r="E3" s="4" t="s">
        <v>90</v>
      </c>
      <c r="F3" s="4" t="s">
        <v>78</v>
      </c>
      <c r="G3" s="4" t="s">
        <v>77</v>
      </c>
      <c r="H3" s="4" t="s">
        <v>123</v>
      </c>
      <c r="L3" t="s">
        <v>101</v>
      </c>
      <c r="N3" t="s">
        <v>96</v>
      </c>
      <c r="O3" t="s">
        <v>98</v>
      </c>
      <c r="P3" t="s">
        <v>63</v>
      </c>
      <c r="Q3" t="s">
        <v>97</v>
      </c>
    </row>
    <row r="4" spans="1:17" x14ac:dyDescent="0.25">
      <c r="A4" t="s">
        <v>26</v>
      </c>
      <c r="B4" t="s">
        <v>124</v>
      </c>
      <c r="C4">
        <v>16.899999999999999</v>
      </c>
      <c r="D4" s="1">
        <f>C4*D2</f>
        <v>20.279999999999998</v>
      </c>
      <c r="E4" s="1">
        <f>D4*E1/E2</f>
        <v>25.349999999999994</v>
      </c>
      <c r="F4" s="1">
        <f>D4*F1/F2</f>
        <v>30.419999999999995</v>
      </c>
      <c r="G4" s="1">
        <f>D4*G1/G2</f>
        <v>35.489999999999995</v>
      </c>
      <c r="H4" s="1">
        <f>D4*H1/H2</f>
        <v>40.559999999999995</v>
      </c>
      <c r="N4">
        <v>87.75</v>
      </c>
      <c r="O4">
        <v>25</v>
      </c>
      <c r="P4">
        <v>500</v>
      </c>
      <c r="Q4" s="1">
        <f>(N4*O4+(P4))/O4</f>
        <v>107.75</v>
      </c>
    </row>
    <row r="5" spans="1:17" x14ac:dyDescent="0.25">
      <c r="A5" t="s">
        <v>26</v>
      </c>
      <c r="B5" t="s">
        <v>125</v>
      </c>
      <c r="C5">
        <v>68.67</v>
      </c>
      <c r="D5" s="1">
        <f>C5*D2</f>
        <v>82.403999999999996</v>
      </c>
      <c r="E5" s="1">
        <f>D5*E1/E2</f>
        <v>103.005</v>
      </c>
      <c r="F5" s="1">
        <f>D5*F1/F2</f>
        <v>123.60599999999998</v>
      </c>
      <c r="G5" s="1">
        <f>D5*G1/G2</f>
        <v>144.20699999999999</v>
      </c>
      <c r="H5" s="1">
        <f>D5*H1/H2</f>
        <v>164.80799999999999</v>
      </c>
      <c r="Q5" s="1"/>
    </row>
    <row r="7" spans="1:17" x14ac:dyDescent="0.25">
      <c r="F7">
        <v>1000</v>
      </c>
      <c r="G7">
        <v>500</v>
      </c>
      <c r="H7">
        <v>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C8" sqref="C8"/>
    </sheetView>
  </sheetViews>
  <sheetFormatPr defaultColWidth="11" defaultRowHeight="15.75" x14ac:dyDescent="0.25"/>
  <sheetData>
    <row r="1" spans="1:17" x14ac:dyDescent="0.25">
      <c r="A1" t="s">
        <v>74</v>
      </c>
      <c r="E1">
        <v>125</v>
      </c>
      <c r="F1">
        <v>150</v>
      </c>
      <c r="G1">
        <v>175</v>
      </c>
      <c r="H1">
        <v>200</v>
      </c>
    </row>
    <row r="2" spans="1:17" x14ac:dyDescent="0.25">
      <c r="D2">
        <v>1.2</v>
      </c>
      <c r="E2">
        <v>100</v>
      </c>
      <c r="F2">
        <v>100</v>
      </c>
      <c r="G2">
        <v>100</v>
      </c>
      <c r="H2">
        <v>100</v>
      </c>
    </row>
    <row r="3" spans="1:17" x14ac:dyDescent="0.25">
      <c r="A3" t="s">
        <v>79</v>
      </c>
      <c r="B3" t="s">
        <v>80</v>
      </c>
      <c r="C3" t="s">
        <v>75</v>
      </c>
      <c r="D3" t="s">
        <v>76</v>
      </c>
      <c r="E3" s="4" t="s">
        <v>90</v>
      </c>
      <c r="F3" s="4" t="s">
        <v>78</v>
      </c>
      <c r="G3" s="4" t="s">
        <v>77</v>
      </c>
      <c r="H3" s="4" t="s">
        <v>123</v>
      </c>
      <c r="L3" t="s">
        <v>101</v>
      </c>
      <c r="N3" t="s">
        <v>96</v>
      </c>
      <c r="O3" t="s">
        <v>98</v>
      </c>
      <c r="P3" t="s">
        <v>63</v>
      </c>
      <c r="Q3" t="s">
        <v>97</v>
      </c>
    </row>
    <row r="4" spans="1:17" x14ac:dyDescent="0.25">
      <c r="A4" t="s">
        <v>132</v>
      </c>
      <c r="B4" t="s">
        <v>133</v>
      </c>
      <c r="C4">
        <v>21.6</v>
      </c>
      <c r="D4" s="1">
        <f>C4*D2</f>
        <v>25.92</v>
      </c>
      <c r="E4" s="1">
        <f>D4*E1/E2</f>
        <v>32.4</v>
      </c>
      <c r="F4" s="1">
        <f>D4*F1/F2</f>
        <v>38.880000000000003</v>
      </c>
      <c r="G4" s="1">
        <f>D4*G1/G2</f>
        <v>45.36</v>
      </c>
      <c r="H4" s="1">
        <f>D4*H1/H2</f>
        <v>51.84</v>
      </c>
      <c r="N4">
        <v>87.75</v>
      </c>
      <c r="O4">
        <v>25</v>
      </c>
      <c r="P4">
        <v>500</v>
      </c>
      <c r="Q4" s="1">
        <f>(N4*O4+(P4))/O4</f>
        <v>107.75</v>
      </c>
    </row>
    <row r="5" spans="1:17" x14ac:dyDescent="0.25">
      <c r="A5" t="s">
        <v>132</v>
      </c>
      <c r="B5" t="s">
        <v>171</v>
      </c>
      <c r="C5">
        <v>9.92</v>
      </c>
      <c r="D5" s="1">
        <f>C5*D2</f>
        <v>11.904</v>
      </c>
      <c r="E5" s="1">
        <f>D5*E1/E2</f>
        <v>14.88</v>
      </c>
      <c r="F5" s="1">
        <f>D5*F1/F2</f>
        <v>17.855999999999998</v>
      </c>
      <c r="G5" s="1">
        <f>D5*G1/G2</f>
        <v>20.831999999999997</v>
      </c>
      <c r="H5" s="1">
        <f>D5*H1/H2</f>
        <v>23.808000000000003</v>
      </c>
      <c r="Q5" s="1"/>
    </row>
    <row r="6" spans="1:17" x14ac:dyDescent="0.25">
      <c r="A6" t="s">
        <v>132</v>
      </c>
      <c r="B6" t="s">
        <v>172</v>
      </c>
      <c r="C6">
        <v>20.75</v>
      </c>
      <c r="D6" s="1">
        <f>C6*D2</f>
        <v>24.9</v>
      </c>
      <c r="E6" s="1">
        <f>D6*E1/E2</f>
        <v>31.125</v>
      </c>
      <c r="F6" s="1">
        <f>D6*F1/F2</f>
        <v>37.35</v>
      </c>
      <c r="G6" s="1">
        <f>D6*G1/G2</f>
        <v>43.575000000000003</v>
      </c>
      <c r="H6" s="1">
        <f>D6*H1/H2</f>
        <v>49.8</v>
      </c>
      <c r="Q6" s="1"/>
    </row>
    <row r="7" spans="1:17" x14ac:dyDescent="0.25">
      <c r="A7" t="s">
        <v>173</v>
      </c>
      <c r="B7" t="s">
        <v>174</v>
      </c>
      <c r="C7">
        <v>2.5</v>
      </c>
      <c r="D7" s="1">
        <f>C7*D2</f>
        <v>3</v>
      </c>
      <c r="E7" s="1">
        <f>D7*E1/E2</f>
        <v>3.75</v>
      </c>
      <c r="F7" s="1">
        <f>D7*F1/F2</f>
        <v>4.5</v>
      </c>
      <c r="G7" s="1">
        <f>D7*G1/G2</f>
        <v>5.25</v>
      </c>
      <c r="H7" s="1">
        <f>D7*H1/H2</f>
        <v>6</v>
      </c>
      <c r="Q7" s="1"/>
    </row>
    <row r="8" spans="1:17" x14ac:dyDescent="0.25">
      <c r="A8" t="s">
        <v>132</v>
      </c>
      <c r="B8" t="s">
        <v>175</v>
      </c>
      <c r="C8">
        <v>49.92</v>
      </c>
      <c r="D8" s="1">
        <f>C8*D2</f>
        <v>59.903999999999996</v>
      </c>
      <c r="E8" s="1">
        <f>D8*E1/E2</f>
        <v>74.88</v>
      </c>
      <c r="F8" s="1">
        <f>D8*F1/F2</f>
        <v>89.85599999999998</v>
      </c>
      <c r="G8" s="1">
        <f>D8*G1/G2</f>
        <v>104.83199999999999</v>
      </c>
      <c r="H8" s="1">
        <f>D8*H1/H2</f>
        <v>119.80799999999999</v>
      </c>
      <c r="Q8" s="1"/>
    </row>
    <row r="9" spans="1:17" x14ac:dyDescent="0.25">
      <c r="A9" t="s">
        <v>132</v>
      </c>
      <c r="B9" t="s">
        <v>176</v>
      </c>
      <c r="C9">
        <v>165.83</v>
      </c>
      <c r="D9" s="1">
        <f>C9*D2</f>
        <v>198.99600000000001</v>
      </c>
      <c r="E9" s="1">
        <f>D9*E1/E2</f>
        <v>248.745</v>
      </c>
      <c r="F9" s="1">
        <f>D9*F1/F2</f>
        <v>298.49400000000003</v>
      </c>
      <c r="G9" s="1">
        <f>D9*G1/G2</f>
        <v>348.24300000000005</v>
      </c>
      <c r="H9" s="1">
        <f>D9*H1/H2</f>
        <v>397.99200000000002</v>
      </c>
      <c r="Q9" s="1"/>
    </row>
    <row r="11" spans="1:17" x14ac:dyDescent="0.25">
      <c r="F11">
        <v>1000</v>
      </c>
      <c r="G11">
        <v>500</v>
      </c>
      <c r="H11">
        <v>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C5" sqref="C5"/>
    </sheetView>
  </sheetViews>
  <sheetFormatPr defaultColWidth="11" defaultRowHeight="15.75" x14ac:dyDescent="0.25"/>
  <sheetData>
    <row r="1" spans="1:17" x14ac:dyDescent="0.25">
      <c r="A1" t="s">
        <v>74</v>
      </c>
      <c r="E1">
        <v>125</v>
      </c>
      <c r="F1">
        <v>150</v>
      </c>
      <c r="G1">
        <v>175</v>
      </c>
      <c r="H1">
        <v>200</v>
      </c>
    </row>
    <row r="2" spans="1:17" x14ac:dyDescent="0.25">
      <c r="D2">
        <v>1.2</v>
      </c>
      <c r="E2">
        <v>100</v>
      </c>
      <c r="F2">
        <v>100</v>
      </c>
      <c r="G2">
        <v>100</v>
      </c>
      <c r="H2">
        <v>100</v>
      </c>
    </row>
    <row r="3" spans="1:17" x14ac:dyDescent="0.25">
      <c r="A3" t="s">
        <v>79</v>
      </c>
      <c r="B3" t="s">
        <v>80</v>
      </c>
      <c r="C3" t="s">
        <v>75</v>
      </c>
      <c r="D3" t="s">
        <v>76</v>
      </c>
      <c r="E3" s="4" t="s">
        <v>90</v>
      </c>
      <c r="F3" s="4" t="s">
        <v>78</v>
      </c>
      <c r="G3" s="4" t="s">
        <v>77</v>
      </c>
      <c r="H3" s="4" t="s">
        <v>123</v>
      </c>
      <c r="L3" t="s">
        <v>101</v>
      </c>
      <c r="N3" t="s">
        <v>96</v>
      </c>
      <c r="O3" t="s">
        <v>98</v>
      </c>
      <c r="P3" t="s">
        <v>63</v>
      </c>
      <c r="Q3" t="s">
        <v>97</v>
      </c>
    </row>
    <row r="4" spans="1:17" x14ac:dyDescent="0.25">
      <c r="A4" t="s">
        <v>135</v>
      </c>
      <c r="B4" t="s">
        <v>162</v>
      </c>
      <c r="C4">
        <v>69</v>
      </c>
      <c r="D4" s="1">
        <f>C4*D2</f>
        <v>82.8</v>
      </c>
      <c r="E4" s="1">
        <f>D4*E1/E2</f>
        <v>103.5</v>
      </c>
      <c r="F4" s="1">
        <f>D4*F1/F2</f>
        <v>124.2</v>
      </c>
      <c r="G4" s="1">
        <f>D4*G1/G2</f>
        <v>144.9</v>
      </c>
      <c r="H4" s="1">
        <f>D4*H1/H2</f>
        <v>165.6</v>
      </c>
      <c r="N4">
        <v>87.75</v>
      </c>
      <c r="O4">
        <v>25</v>
      </c>
      <c r="P4">
        <v>500</v>
      </c>
      <c r="Q4" s="1">
        <f>(N4*O4+(P4))/O4</f>
        <v>107.75</v>
      </c>
    </row>
    <row r="5" spans="1:17" x14ac:dyDescent="0.25">
      <c r="A5" t="s">
        <v>135</v>
      </c>
      <c r="B5" t="s">
        <v>32</v>
      </c>
      <c r="C5">
        <v>0.28999999999999998</v>
      </c>
      <c r="D5" s="1">
        <f>C5*D2</f>
        <v>0.34799999999999998</v>
      </c>
      <c r="E5" s="1">
        <f>D5*E1/E2</f>
        <v>0.435</v>
      </c>
      <c r="F5" s="1">
        <f>D5*F1/F2</f>
        <v>0.52199999999999991</v>
      </c>
      <c r="G5" s="1">
        <f>D5*G1/G2</f>
        <v>0.60899999999999999</v>
      </c>
      <c r="H5" s="1">
        <f>D5*H1/H2</f>
        <v>0.69599999999999995</v>
      </c>
      <c r="Q5" s="1"/>
    </row>
    <row r="6" spans="1:17" x14ac:dyDescent="0.25">
      <c r="A6" t="s">
        <v>135</v>
      </c>
      <c r="B6" t="s">
        <v>163</v>
      </c>
      <c r="C6">
        <v>0.92</v>
      </c>
      <c r="D6" s="1">
        <f>C6*D2</f>
        <v>1.1040000000000001</v>
      </c>
      <c r="E6" s="1">
        <f>D6*E1/E2</f>
        <v>1.38</v>
      </c>
      <c r="F6" s="1">
        <f>D6*F1/F2</f>
        <v>1.6560000000000001</v>
      </c>
      <c r="G6" s="1">
        <f>D6*G1/G2</f>
        <v>1.9320000000000002</v>
      </c>
      <c r="H6" s="1">
        <f>D6*H1/H2</f>
        <v>2.2080000000000002</v>
      </c>
    </row>
    <row r="7" spans="1:17" x14ac:dyDescent="0.25">
      <c r="A7" t="s">
        <v>135</v>
      </c>
      <c r="B7" t="s">
        <v>164</v>
      </c>
      <c r="C7">
        <v>10.08</v>
      </c>
      <c r="D7" s="1">
        <f>C7*D2</f>
        <v>12.096</v>
      </c>
      <c r="E7" s="1">
        <f>D7*E1/E2</f>
        <v>15.12</v>
      </c>
      <c r="F7" s="1">
        <f>D7*F1/F2</f>
        <v>18.144000000000002</v>
      </c>
      <c r="G7" s="1">
        <f>D7*G1/G2</f>
        <v>21.168000000000003</v>
      </c>
      <c r="H7" s="1">
        <f>D7*H1/H2</f>
        <v>24.191999999999997</v>
      </c>
    </row>
    <row r="8" spans="1:17" x14ac:dyDescent="0.25">
      <c r="A8" t="s">
        <v>135</v>
      </c>
      <c r="B8" t="s">
        <v>165</v>
      </c>
      <c r="C8">
        <v>10.71</v>
      </c>
      <c r="D8" s="1">
        <f>C8*D2</f>
        <v>12.852</v>
      </c>
      <c r="E8" s="1">
        <f>D8*E1/E2</f>
        <v>16.065000000000001</v>
      </c>
      <c r="F8" s="1">
        <f>D8*F1/F2</f>
        <v>19.277999999999999</v>
      </c>
      <c r="G8" s="1">
        <f>D8*G1/G2</f>
        <v>22.491</v>
      </c>
      <c r="H8" s="1">
        <f>D8*H1/H2</f>
        <v>25.704000000000001</v>
      </c>
    </row>
    <row r="9" spans="1:17" x14ac:dyDescent="0.25">
      <c r="A9" t="s">
        <v>135</v>
      </c>
      <c r="B9" t="s">
        <v>166</v>
      </c>
      <c r="C9">
        <v>2.66</v>
      </c>
      <c r="D9" s="1">
        <f>C9*D2</f>
        <v>3.1920000000000002</v>
      </c>
      <c r="E9" s="1">
        <f>D9*E1/E2</f>
        <v>3.99</v>
      </c>
      <c r="F9" s="1">
        <f>D9*F1/F2</f>
        <v>4.7880000000000003</v>
      </c>
      <c r="G9" s="1">
        <f>D9*G1/G2</f>
        <v>5.5860000000000003</v>
      </c>
      <c r="H9" s="1">
        <f>D9*H1/H2</f>
        <v>6.3840000000000012</v>
      </c>
    </row>
    <row r="10" spans="1:17" x14ac:dyDescent="0.25">
      <c r="A10" t="s">
        <v>135</v>
      </c>
      <c r="B10" t="s">
        <v>167</v>
      </c>
      <c r="C10">
        <v>3.78</v>
      </c>
      <c r="D10" s="1">
        <f>C10*D2</f>
        <v>4.5359999999999996</v>
      </c>
      <c r="E10" s="1">
        <f>D10*E1/E2</f>
        <v>5.67</v>
      </c>
      <c r="F10" s="1">
        <f>D10*F1/F2</f>
        <v>6.8039999999999994</v>
      </c>
      <c r="G10" s="1">
        <f>D10*G1/G2</f>
        <v>7.9379999999999997</v>
      </c>
      <c r="H10" s="1">
        <f>D10*H1/H2</f>
        <v>9.0719999999999992</v>
      </c>
    </row>
    <row r="11" spans="1:17" x14ac:dyDescent="0.25">
      <c r="D11" s="1"/>
      <c r="E11" s="1"/>
      <c r="F11" s="1"/>
      <c r="G11" s="1"/>
      <c r="H11" s="1"/>
    </row>
    <row r="12" spans="1:17" x14ac:dyDescent="0.25">
      <c r="D12" s="1"/>
      <c r="E12" s="1"/>
      <c r="F12" s="1"/>
      <c r="G12" s="1"/>
      <c r="H12" s="1"/>
    </row>
    <row r="13" spans="1:17" x14ac:dyDescent="0.25">
      <c r="F13">
        <v>1000</v>
      </c>
      <c r="G13">
        <v>500</v>
      </c>
      <c r="H13">
        <v>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H4" sqref="H4"/>
    </sheetView>
  </sheetViews>
  <sheetFormatPr defaultColWidth="11" defaultRowHeight="15.75" x14ac:dyDescent="0.25"/>
  <sheetData>
    <row r="1" spans="1:16" x14ac:dyDescent="0.25">
      <c r="A1" t="s">
        <v>74</v>
      </c>
      <c r="E1">
        <v>125</v>
      </c>
      <c r="F1">
        <v>150</v>
      </c>
      <c r="G1">
        <v>175</v>
      </c>
      <c r="H1">
        <v>200</v>
      </c>
      <c r="J1" t="s">
        <v>100</v>
      </c>
      <c r="K1" t="s">
        <v>102</v>
      </c>
      <c r="L1" t="s">
        <v>99</v>
      </c>
      <c r="M1" t="s">
        <v>98</v>
      </c>
      <c r="N1" t="s">
        <v>96</v>
      </c>
      <c r="O1" t="s">
        <v>63</v>
      </c>
      <c r="P1" t="s">
        <v>97</v>
      </c>
    </row>
    <row r="2" spans="1:16" x14ac:dyDescent="0.25">
      <c r="D2">
        <v>1.2</v>
      </c>
      <c r="E2">
        <v>100</v>
      </c>
      <c r="F2">
        <v>100</v>
      </c>
      <c r="G2">
        <v>100</v>
      </c>
      <c r="H2">
        <v>100</v>
      </c>
      <c r="K2">
        <v>10</v>
      </c>
      <c r="L2">
        <v>33</v>
      </c>
      <c r="M2">
        <f>K2*L2</f>
        <v>330</v>
      </c>
      <c r="N2">
        <v>89</v>
      </c>
      <c r="O2">
        <v>500</v>
      </c>
      <c r="P2" s="1">
        <f>(M2*N2+(O2))/M2</f>
        <v>90.515151515151516</v>
      </c>
    </row>
    <row r="3" spans="1:16" x14ac:dyDescent="0.25">
      <c r="A3" t="s">
        <v>79</v>
      </c>
      <c r="B3" t="s">
        <v>80</v>
      </c>
      <c r="C3" t="s">
        <v>75</v>
      </c>
      <c r="D3" t="s">
        <v>76</v>
      </c>
      <c r="E3" t="s">
        <v>90</v>
      </c>
      <c r="F3" t="s">
        <v>78</v>
      </c>
      <c r="G3" t="s">
        <v>77</v>
      </c>
      <c r="H3" t="s">
        <v>123</v>
      </c>
    </row>
    <row r="4" spans="1:16" x14ac:dyDescent="0.25">
      <c r="C4">
        <v>90.52</v>
      </c>
      <c r="D4" s="1">
        <f>C4*D2</f>
        <v>108.624</v>
      </c>
      <c r="E4" s="1">
        <f>D4*E1/E2</f>
        <v>135.78</v>
      </c>
      <c r="F4" s="1">
        <f>D4*F1/F2</f>
        <v>162.93599999999998</v>
      </c>
      <c r="G4" s="1">
        <f>D4*G1/G2</f>
        <v>190.09200000000001</v>
      </c>
      <c r="H4" s="1">
        <f>D4*H1/H2</f>
        <v>217.24799999999999</v>
      </c>
    </row>
    <row r="5" spans="1:16" x14ac:dyDescent="0.25">
      <c r="D5" s="1">
        <f>C5*D2</f>
        <v>0</v>
      </c>
      <c r="E5" s="1">
        <f>D5*E1/E2</f>
        <v>0</v>
      </c>
      <c r="F5" s="1">
        <f>D5*F1/F2</f>
        <v>0</v>
      </c>
      <c r="G5" s="1">
        <f>D5*G1/G2</f>
        <v>0</v>
      </c>
      <c r="H5" s="1">
        <f>D5*H1/H2</f>
        <v>0</v>
      </c>
    </row>
    <row r="6" spans="1:16" x14ac:dyDescent="0.25">
      <c r="D6" s="1">
        <f>C6*D2</f>
        <v>0</v>
      </c>
      <c r="E6" s="1">
        <f>D6*E1/E2</f>
        <v>0</v>
      </c>
      <c r="F6" s="1">
        <f>D6*F1/F2</f>
        <v>0</v>
      </c>
      <c r="G6" s="1">
        <f>D6*G1/G2</f>
        <v>0</v>
      </c>
      <c r="H6" s="1">
        <f>D6*H1/H2</f>
        <v>0</v>
      </c>
    </row>
    <row r="7" spans="1:16" x14ac:dyDescent="0.25">
      <c r="D7" s="1">
        <f>C7*D2</f>
        <v>0</v>
      </c>
      <c r="E7" s="1">
        <f>D7*E1/E2</f>
        <v>0</v>
      </c>
      <c r="F7" s="1">
        <f>D7*F1/F2</f>
        <v>0</v>
      </c>
      <c r="G7" s="1">
        <f>D7*G1/G2</f>
        <v>0</v>
      </c>
      <c r="H7" s="1">
        <f>D7*H1/H2</f>
        <v>0</v>
      </c>
    </row>
    <row r="8" spans="1:16" x14ac:dyDescent="0.25">
      <c r="D8" s="1">
        <f>C8*D2</f>
        <v>0</v>
      </c>
      <c r="E8" s="1">
        <f>D8*E1/E2</f>
        <v>0</v>
      </c>
      <c r="F8" s="1">
        <f>D8*F1/F2</f>
        <v>0</v>
      </c>
      <c r="G8" s="1">
        <f>D8*G1/G2</f>
        <v>0</v>
      </c>
      <c r="H8" s="1">
        <f>D8*H1/H2</f>
        <v>0</v>
      </c>
      <c r="J8" t="s">
        <v>101</v>
      </c>
      <c r="L8" t="s">
        <v>96</v>
      </c>
      <c r="M8" t="s">
        <v>98</v>
      </c>
      <c r="N8" t="s">
        <v>63</v>
      </c>
      <c r="O8" t="s">
        <v>97</v>
      </c>
    </row>
    <row r="9" spans="1:16" x14ac:dyDescent="0.25">
      <c r="D9" s="1">
        <f>C9*D2</f>
        <v>0</v>
      </c>
      <c r="E9" s="1">
        <f>D9*E1/E2</f>
        <v>0</v>
      </c>
      <c r="F9" s="1">
        <f>D9*F1/F2</f>
        <v>0</v>
      </c>
      <c r="G9" s="1">
        <f>D9*G1/G2</f>
        <v>0</v>
      </c>
      <c r="H9" s="1">
        <f>D9*H1/H2</f>
        <v>0</v>
      </c>
      <c r="L9">
        <v>114</v>
      </c>
      <c r="M9">
        <v>238</v>
      </c>
      <c r="N9">
        <v>0</v>
      </c>
      <c r="O9" s="1">
        <f>(L9*M9+(N9))/M9</f>
        <v>114</v>
      </c>
    </row>
    <row r="10" spans="1:16" x14ac:dyDescent="0.25">
      <c r="D10" s="1">
        <f>C10*D2</f>
        <v>0</v>
      </c>
      <c r="E10" s="1">
        <f>D10*E1/E2</f>
        <v>0</v>
      </c>
      <c r="F10" s="1">
        <f>D10*F1/F2</f>
        <v>0</v>
      </c>
      <c r="G10" s="1">
        <f>D10*G1/G2</f>
        <v>0</v>
      </c>
      <c r="H10" s="1">
        <f>D10*H1/H2</f>
        <v>0</v>
      </c>
      <c r="O10" s="1"/>
    </row>
    <row r="11" spans="1:16" x14ac:dyDescent="0.25">
      <c r="D11" s="1">
        <f>C11*D2</f>
        <v>0</v>
      </c>
      <c r="E11" s="1">
        <f>D11*E1/E2</f>
        <v>0</v>
      </c>
      <c r="F11" s="1">
        <f>D11*F1/F2</f>
        <v>0</v>
      </c>
      <c r="G11" s="1">
        <f>D11*G1/G2</f>
        <v>0</v>
      </c>
      <c r="H11" s="1">
        <f>D11*H1/H2</f>
        <v>0</v>
      </c>
      <c r="O11" s="1"/>
    </row>
    <row r="12" spans="1:16" x14ac:dyDescent="0.25">
      <c r="F12" s="1"/>
    </row>
    <row r="14" spans="1:16" x14ac:dyDescent="0.25">
      <c r="D14" t="s">
        <v>118</v>
      </c>
      <c r="E14">
        <v>1000</v>
      </c>
      <c r="F14">
        <v>500</v>
      </c>
      <c r="G14">
        <v>149</v>
      </c>
      <c r="H14">
        <v>100</v>
      </c>
    </row>
    <row r="15" spans="1:16" x14ac:dyDescent="0.25">
      <c r="D15" t="s">
        <v>116</v>
      </c>
      <c r="E15">
        <v>100000</v>
      </c>
      <c r="F15">
        <v>50000</v>
      </c>
      <c r="G15">
        <v>10000</v>
      </c>
    </row>
    <row r="16" spans="1:16" x14ac:dyDescent="0.25">
      <c r="D16" t="s">
        <v>117</v>
      </c>
      <c r="E16">
        <v>150</v>
      </c>
      <c r="F16">
        <v>100</v>
      </c>
      <c r="G16">
        <v>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selection activeCell="G4" sqref="G4"/>
    </sheetView>
  </sheetViews>
  <sheetFormatPr defaultColWidth="11" defaultRowHeight="15.75" x14ac:dyDescent="0.25"/>
  <sheetData>
    <row r="1" spans="1:17" x14ac:dyDescent="0.25">
      <c r="A1" t="s">
        <v>74</v>
      </c>
      <c r="E1">
        <v>125</v>
      </c>
      <c r="F1">
        <v>150</v>
      </c>
      <c r="G1">
        <v>175</v>
      </c>
      <c r="H1">
        <v>200</v>
      </c>
    </row>
    <row r="2" spans="1:17" x14ac:dyDescent="0.25">
      <c r="D2">
        <v>1.2</v>
      </c>
      <c r="E2">
        <v>100</v>
      </c>
      <c r="F2">
        <v>100</v>
      </c>
      <c r="G2">
        <v>100</v>
      </c>
      <c r="H2">
        <v>100</v>
      </c>
    </row>
    <row r="3" spans="1:17" x14ac:dyDescent="0.25">
      <c r="A3" t="s">
        <v>79</v>
      </c>
      <c r="B3" t="s">
        <v>80</v>
      </c>
      <c r="C3" t="s">
        <v>75</v>
      </c>
      <c r="D3" t="s">
        <v>76</v>
      </c>
      <c r="E3" s="4" t="s">
        <v>90</v>
      </c>
      <c r="F3" s="4" t="s">
        <v>78</v>
      </c>
      <c r="G3" s="4" t="s">
        <v>77</v>
      </c>
      <c r="H3" s="4" t="s">
        <v>123</v>
      </c>
      <c r="L3" t="s">
        <v>101</v>
      </c>
      <c r="N3" t="s">
        <v>96</v>
      </c>
      <c r="O3" t="s">
        <v>98</v>
      </c>
      <c r="P3" t="s">
        <v>63</v>
      </c>
      <c r="Q3" t="s">
        <v>97</v>
      </c>
    </row>
    <row r="4" spans="1:17" x14ac:dyDescent="0.25">
      <c r="A4" t="s">
        <v>135</v>
      </c>
      <c r="B4" t="s">
        <v>168</v>
      </c>
      <c r="C4">
        <v>6</v>
      </c>
      <c r="D4" s="1">
        <f>C4*D2</f>
        <v>7.1999999999999993</v>
      </c>
      <c r="E4" s="1">
        <f>D4*E1/E2</f>
        <v>8.9999999999999982</v>
      </c>
      <c r="F4" s="1">
        <f>D4*F1/F2</f>
        <v>10.8</v>
      </c>
      <c r="G4" s="1">
        <f>D4*G1/G2</f>
        <v>12.599999999999998</v>
      </c>
      <c r="H4" s="1">
        <f>D4*H1/H2</f>
        <v>14.399999999999999</v>
      </c>
      <c r="N4">
        <v>87.75</v>
      </c>
      <c r="O4">
        <v>25</v>
      </c>
      <c r="P4">
        <v>500</v>
      </c>
      <c r="Q4" s="1">
        <f>(N4*O4+(P4))/O4</f>
        <v>107.75</v>
      </c>
    </row>
    <row r="5" spans="1:17" x14ac:dyDescent="0.25">
      <c r="A5" t="s">
        <v>135</v>
      </c>
      <c r="B5" t="s">
        <v>169</v>
      </c>
      <c r="C5">
        <v>5</v>
      </c>
      <c r="D5" s="1">
        <f>C5*D2</f>
        <v>6</v>
      </c>
      <c r="E5" s="1">
        <f>D5*E1/E2</f>
        <v>7.5</v>
      </c>
      <c r="F5" s="1">
        <f>D5*F1/F2</f>
        <v>9</v>
      </c>
      <c r="G5" s="1">
        <f>D5*G1/G2</f>
        <v>10.5</v>
      </c>
      <c r="H5" s="1">
        <f>D5*H1/H2</f>
        <v>12</v>
      </c>
      <c r="Q5" s="1"/>
    </row>
    <row r="6" spans="1:17" x14ac:dyDescent="0.25">
      <c r="A6" t="s">
        <v>135</v>
      </c>
      <c r="B6" t="s">
        <v>170</v>
      </c>
      <c r="C6">
        <v>4</v>
      </c>
      <c r="D6" s="1">
        <f>C6*D2</f>
        <v>4.8</v>
      </c>
      <c r="E6" s="1">
        <f>D6*E1/E2</f>
        <v>6</v>
      </c>
      <c r="F6" s="1">
        <f>D6*F1/F2</f>
        <v>7.2</v>
      </c>
      <c r="G6" s="1">
        <f>D6*G1/G2</f>
        <v>8.4</v>
      </c>
      <c r="H6" s="1">
        <f>D6*H1/H2</f>
        <v>9.6</v>
      </c>
    </row>
    <row r="7" spans="1:17" x14ac:dyDescent="0.25">
      <c r="D7" s="1"/>
      <c r="E7" s="1"/>
      <c r="F7" s="1"/>
      <c r="G7" s="1"/>
      <c r="H7" s="1"/>
    </row>
    <row r="8" spans="1:17" x14ac:dyDescent="0.25">
      <c r="F8">
        <v>1000</v>
      </c>
      <c r="G8">
        <v>500</v>
      </c>
      <c r="H8">
        <v>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D7" sqref="D7"/>
    </sheetView>
  </sheetViews>
  <sheetFormatPr defaultColWidth="11" defaultRowHeight="15.75" x14ac:dyDescent="0.25"/>
  <sheetData>
    <row r="1" spans="1:17" x14ac:dyDescent="0.25">
      <c r="A1" t="s">
        <v>74</v>
      </c>
      <c r="E1">
        <v>125</v>
      </c>
      <c r="F1">
        <v>150</v>
      </c>
      <c r="G1">
        <v>175</v>
      </c>
      <c r="H1">
        <v>200</v>
      </c>
    </row>
    <row r="2" spans="1:17" x14ac:dyDescent="0.25">
      <c r="D2">
        <v>1.2</v>
      </c>
      <c r="E2">
        <v>100</v>
      </c>
      <c r="F2">
        <v>100</v>
      </c>
      <c r="G2">
        <v>100</v>
      </c>
      <c r="H2">
        <v>100</v>
      </c>
    </row>
    <row r="3" spans="1:17" x14ac:dyDescent="0.25">
      <c r="A3" t="s">
        <v>79</v>
      </c>
      <c r="B3" t="s">
        <v>80</v>
      </c>
      <c r="C3" t="s">
        <v>75</v>
      </c>
      <c r="D3" t="s">
        <v>76</v>
      </c>
      <c r="E3" s="4" t="s">
        <v>90</v>
      </c>
      <c r="F3" s="4" t="s">
        <v>78</v>
      </c>
      <c r="G3" s="4" t="s">
        <v>77</v>
      </c>
      <c r="H3" s="4" t="s">
        <v>123</v>
      </c>
      <c r="L3" t="s">
        <v>101</v>
      </c>
      <c r="N3" t="s">
        <v>96</v>
      </c>
      <c r="O3" t="s">
        <v>98</v>
      </c>
      <c r="P3" t="s">
        <v>63</v>
      </c>
      <c r="Q3" t="s">
        <v>97</v>
      </c>
    </row>
    <row r="4" spans="1:17" x14ac:dyDescent="0.25">
      <c r="A4" t="s">
        <v>114</v>
      </c>
      <c r="B4" t="s">
        <v>238</v>
      </c>
      <c r="C4">
        <v>63.55</v>
      </c>
      <c r="D4" s="1">
        <f>C4*D2</f>
        <v>76.259999999999991</v>
      </c>
      <c r="E4" s="1">
        <f>D4*E1/E2</f>
        <v>95.324999999999989</v>
      </c>
      <c r="F4" s="1">
        <f>D4*F1/F2</f>
        <v>114.38999999999999</v>
      </c>
      <c r="G4" s="1">
        <f>D4*G1/G2</f>
        <v>133.45499999999998</v>
      </c>
      <c r="H4" s="1">
        <f>D4*H1/H2</f>
        <v>152.51999999999998</v>
      </c>
      <c r="N4">
        <v>56</v>
      </c>
      <c r="O4">
        <v>525</v>
      </c>
      <c r="P4">
        <v>850</v>
      </c>
      <c r="Q4" s="1">
        <f>(N4*O4+(P4))/O4</f>
        <v>57.61904761904762</v>
      </c>
    </row>
    <row r="5" spans="1:17" x14ac:dyDescent="0.25">
      <c r="A5" t="s">
        <v>114</v>
      </c>
      <c r="B5" t="s">
        <v>236</v>
      </c>
      <c r="C5">
        <v>63.55</v>
      </c>
      <c r="D5" s="1" t="e">
        <f>C5*D3</f>
        <v>#VALUE!</v>
      </c>
      <c r="E5" s="1" t="e">
        <f>D5*E2/E3</f>
        <v>#VALUE!</v>
      </c>
      <c r="F5" s="1" t="e">
        <f>D5*F2/F3</f>
        <v>#VALUE!</v>
      </c>
      <c r="G5" s="1" t="e">
        <f>D5*G2/G3</f>
        <v>#VALUE!</v>
      </c>
      <c r="H5" s="1" t="e">
        <f>D5*H2/H3</f>
        <v>#VALUE!</v>
      </c>
      <c r="Q5" s="1"/>
    </row>
    <row r="6" spans="1:17" x14ac:dyDescent="0.25">
      <c r="A6" t="s">
        <v>114</v>
      </c>
      <c r="B6" t="s">
        <v>224</v>
      </c>
      <c r="C6">
        <v>112.12</v>
      </c>
      <c r="D6" s="1">
        <f>C6*D2</f>
        <v>134.54400000000001</v>
      </c>
      <c r="E6" s="1">
        <f>D6*E1/E2</f>
        <v>168.18</v>
      </c>
      <c r="F6" s="1">
        <f>D6*F1/F2</f>
        <v>201.81600000000003</v>
      </c>
      <c r="G6" s="1">
        <f>D6*G1/G2</f>
        <v>235.452</v>
      </c>
      <c r="H6" s="1">
        <f>D6*H1/H2</f>
        <v>269.08800000000002</v>
      </c>
      <c r="Q6" s="1"/>
    </row>
    <row r="7" spans="1:17" x14ac:dyDescent="0.25">
      <c r="A7" t="s">
        <v>114</v>
      </c>
      <c r="B7" t="s">
        <v>237</v>
      </c>
      <c r="C7">
        <v>57.62</v>
      </c>
      <c r="D7" s="1">
        <f>C7*D2</f>
        <v>69.143999999999991</v>
      </c>
      <c r="E7" s="1">
        <f>D7*E1/E2</f>
        <v>86.429999999999978</v>
      </c>
      <c r="F7" s="1">
        <f>D7*F1/F2</f>
        <v>103.71599999999998</v>
      </c>
      <c r="G7" s="1">
        <f>D7*G1/G2</f>
        <v>121.002</v>
      </c>
      <c r="H7" s="1">
        <f>D7*H1/H2</f>
        <v>138.28799999999998</v>
      </c>
      <c r="Q7" s="1"/>
    </row>
    <row r="9" spans="1:17" x14ac:dyDescent="0.25">
      <c r="F9">
        <v>1000</v>
      </c>
      <c r="G9">
        <v>500</v>
      </c>
      <c r="H9">
        <v>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20"/>
  <sheetViews>
    <sheetView workbookViewId="0">
      <selection activeCell="E7" sqref="E7"/>
    </sheetView>
  </sheetViews>
  <sheetFormatPr defaultColWidth="11" defaultRowHeight="15.75" x14ac:dyDescent="0.25"/>
  <cols>
    <col min="5" max="5" width="12.5" bestFit="1" customWidth="1"/>
  </cols>
  <sheetData>
    <row r="2" spans="3:6" x14ac:dyDescent="0.25">
      <c r="C2" t="s">
        <v>182</v>
      </c>
      <c r="D2" t="s">
        <v>183</v>
      </c>
      <c r="E2" t="s">
        <v>184</v>
      </c>
    </row>
    <row r="3" spans="3:6" x14ac:dyDescent="0.25">
      <c r="C3" t="s">
        <v>177</v>
      </c>
      <c r="D3" t="s">
        <v>178</v>
      </c>
      <c r="E3" t="s">
        <v>179</v>
      </c>
      <c r="F3" t="s">
        <v>180</v>
      </c>
    </row>
    <row r="4" spans="3:6" x14ac:dyDescent="0.25">
      <c r="D4" t="s">
        <v>187</v>
      </c>
      <c r="E4" t="s">
        <v>185</v>
      </c>
      <c r="F4" t="s">
        <v>197</v>
      </c>
    </row>
    <row r="5" spans="3:6" x14ac:dyDescent="0.25">
      <c r="D5" t="s">
        <v>195</v>
      </c>
      <c r="E5" t="s">
        <v>186</v>
      </c>
      <c r="F5" t="s">
        <v>198</v>
      </c>
    </row>
    <row r="6" spans="3:6" x14ac:dyDescent="0.25">
      <c r="D6" t="s">
        <v>199</v>
      </c>
      <c r="E6" t="s">
        <v>188</v>
      </c>
      <c r="F6" t="s">
        <v>201</v>
      </c>
    </row>
    <row r="7" spans="3:6" x14ac:dyDescent="0.25">
      <c r="D7" t="s">
        <v>181</v>
      </c>
      <c r="E7" t="s">
        <v>189</v>
      </c>
      <c r="F7" t="s">
        <v>202</v>
      </c>
    </row>
    <row r="8" spans="3:6" x14ac:dyDescent="0.25">
      <c r="D8" t="s">
        <v>204</v>
      </c>
      <c r="E8" t="s">
        <v>190</v>
      </c>
      <c r="F8" t="s">
        <v>203</v>
      </c>
    </row>
    <row r="9" spans="3:6" x14ac:dyDescent="0.25">
      <c r="E9" t="s">
        <v>191</v>
      </c>
      <c r="F9" t="s">
        <v>205</v>
      </c>
    </row>
    <row r="10" spans="3:6" x14ac:dyDescent="0.25">
      <c r="E10" t="s">
        <v>192</v>
      </c>
      <c r="F10" t="s">
        <v>206</v>
      </c>
    </row>
    <row r="11" spans="3:6" x14ac:dyDescent="0.25">
      <c r="E11" t="s">
        <v>193</v>
      </c>
      <c r="F11" t="s">
        <v>207</v>
      </c>
    </row>
    <row r="12" spans="3:6" x14ac:dyDescent="0.25">
      <c r="E12" t="s">
        <v>194</v>
      </c>
      <c r="F12" t="s">
        <v>208</v>
      </c>
    </row>
    <row r="13" spans="3:6" x14ac:dyDescent="0.25">
      <c r="E13" t="s">
        <v>196</v>
      </c>
      <c r="F13" t="s">
        <v>209</v>
      </c>
    </row>
    <row r="14" spans="3:6" x14ac:dyDescent="0.25">
      <c r="E14" t="s">
        <v>200</v>
      </c>
      <c r="F14" t="s">
        <v>210</v>
      </c>
    </row>
    <row r="15" spans="3:6" x14ac:dyDescent="0.25">
      <c r="E15" t="s">
        <v>211</v>
      </c>
      <c r="F15" t="s">
        <v>212</v>
      </c>
    </row>
    <row r="16" spans="3:6" x14ac:dyDescent="0.25">
      <c r="F16" t="s">
        <v>213</v>
      </c>
    </row>
    <row r="17" spans="6:6" x14ac:dyDescent="0.25">
      <c r="F17" t="s">
        <v>214</v>
      </c>
    </row>
    <row r="18" spans="6:6" x14ac:dyDescent="0.25">
      <c r="F18" t="s">
        <v>215</v>
      </c>
    </row>
    <row r="19" spans="6:6" x14ac:dyDescent="0.25">
      <c r="F19" t="s">
        <v>216</v>
      </c>
    </row>
    <row r="20" spans="6:6" x14ac:dyDescent="0.25">
      <c r="F20" t="s">
        <v>217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8"/>
  <sheetViews>
    <sheetView workbookViewId="0">
      <selection activeCell="F33" sqref="F33"/>
    </sheetView>
  </sheetViews>
  <sheetFormatPr defaultColWidth="11" defaultRowHeight="15.75" x14ac:dyDescent="0.25"/>
  <cols>
    <col min="1" max="2" width="15.875" bestFit="1" customWidth="1"/>
  </cols>
  <sheetData>
    <row r="2" spans="1:4" x14ac:dyDescent="0.25">
      <c r="A2" t="s">
        <v>36</v>
      </c>
      <c r="B2" t="s">
        <v>37</v>
      </c>
      <c r="C2" t="s">
        <v>38</v>
      </c>
      <c r="D2" t="s">
        <v>0</v>
      </c>
    </row>
    <row r="4" spans="1:4" x14ac:dyDescent="0.25">
      <c r="A4">
        <v>85</v>
      </c>
      <c r="B4">
        <v>100</v>
      </c>
      <c r="C4">
        <v>1.25</v>
      </c>
      <c r="D4">
        <v>2</v>
      </c>
    </row>
    <row r="6" spans="1:4" x14ac:dyDescent="0.25">
      <c r="A6" s="2">
        <v>28.91</v>
      </c>
      <c r="B6" s="1">
        <f>A6*B4/A4</f>
        <v>34.011764705882356</v>
      </c>
      <c r="C6" s="1">
        <f>B6*C4</f>
        <v>42.514705882352942</v>
      </c>
      <c r="D6" s="1">
        <f>C6*D4</f>
        <v>85.029411764705884</v>
      </c>
    </row>
    <row r="10" spans="1:4" x14ac:dyDescent="0.25">
      <c r="A10" t="s">
        <v>37</v>
      </c>
      <c r="B10" t="s">
        <v>38</v>
      </c>
      <c r="C10" t="s">
        <v>0</v>
      </c>
    </row>
    <row r="12" spans="1:4" x14ac:dyDescent="0.25">
      <c r="A12">
        <v>100</v>
      </c>
      <c r="B12">
        <v>1.25</v>
      </c>
      <c r="C12">
        <v>2</v>
      </c>
    </row>
    <row r="14" spans="1:4" x14ac:dyDescent="0.25">
      <c r="A14" s="3">
        <v>158.82</v>
      </c>
      <c r="B14" s="1">
        <f>A14*B12</f>
        <v>198.52499999999998</v>
      </c>
      <c r="C14" s="1">
        <f>B14*C12</f>
        <v>397.04999999999995</v>
      </c>
    </row>
    <row r="18" spans="1:4" x14ac:dyDescent="0.25">
      <c r="A18" t="s">
        <v>39</v>
      </c>
      <c r="B18" t="s">
        <v>9</v>
      </c>
      <c r="C18" t="s">
        <v>38</v>
      </c>
      <c r="D18" t="s">
        <v>0</v>
      </c>
    </row>
    <row r="20" spans="1:4" x14ac:dyDescent="0.25">
      <c r="A20">
        <v>80</v>
      </c>
      <c r="B20">
        <v>100</v>
      </c>
      <c r="C20">
        <v>1.25</v>
      </c>
      <c r="D20">
        <v>2</v>
      </c>
    </row>
    <row r="22" spans="1:4" x14ac:dyDescent="0.25">
      <c r="A22" s="2">
        <v>7.19</v>
      </c>
      <c r="B22" s="1">
        <f>A22*B20/A20</f>
        <v>8.9875000000000007</v>
      </c>
      <c r="C22" s="1">
        <f>B22*C20</f>
        <v>11.234375</v>
      </c>
      <c r="D22" s="1">
        <f>C22*D20</f>
        <v>22.46875</v>
      </c>
    </row>
    <row r="26" spans="1:4" x14ac:dyDescent="0.25">
      <c r="A26" t="s">
        <v>37</v>
      </c>
      <c r="B26" t="s">
        <v>38</v>
      </c>
      <c r="C26" t="s">
        <v>0</v>
      </c>
    </row>
    <row r="28" spans="1:4" x14ac:dyDescent="0.25">
      <c r="A28">
        <v>100</v>
      </c>
      <c r="B28">
        <v>1.25</v>
      </c>
      <c r="C28">
        <v>1.5</v>
      </c>
    </row>
    <row r="30" spans="1:4" x14ac:dyDescent="0.25">
      <c r="A30" s="3">
        <v>435.36</v>
      </c>
      <c r="B30" s="1">
        <f>A30*B28</f>
        <v>544.20000000000005</v>
      </c>
      <c r="C30" s="1">
        <f>B30*C28</f>
        <v>816.30000000000007</v>
      </c>
    </row>
    <row r="34" spans="1:4" x14ac:dyDescent="0.25">
      <c r="A34" s="4" t="s">
        <v>39</v>
      </c>
      <c r="B34" s="4" t="s">
        <v>9</v>
      </c>
      <c r="C34" s="4" t="s">
        <v>0</v>
      </c>
      <c r="D34" s="4"/>
    </row>
    <row r="35" spans="1:4" x14ac:dyDescent="0.25">
      <c r="A35" s="4"/>
      <c r="B35" s="4"/>
      <c r="C35" s="4"/>
      <c r="D35" s="4"/>
    </row>
    <row r="36" spans="1:4" x14ac:dyDescent="0.25">
      <c r="A36" s="4">
        <v>80</v>
      </c>
      <c r="B36" s="4">
        <v>100</v>
      </c>
      <c r="C36" s="4">
        <v>1.25</v>
      </c>
      <c r="D36" s="4"/>
    </row>
    <row r="37" spans="1:4" x14ac:dyDescent="0.25">
      <c r="A37" s="4"/>
      <c r="B37" s="4"/>
      <c r="C37" s="4"/>
      <c r="D37" s="4"/>
    </row>
    <row r="38" spans="1:4" x14ac:dyDescent="0.25">
      <c r="A38" s="5">
        <v>82.4</v>
      </c>
      <c r="B38" s="6">
        <f>A38*B36/A36</f>
        <v>103</v>
      </c>
      <c r="C38" s="6">
        <f>B38*C36</f>
        <v>128.75</v>
      </c>
      <c r="D38" s="6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workbookViewId="0">
      <selection activeCell="A6" sqref="A6"/>
    </sheetView>
  </sheetViews>
  <sheetFormatPr defaultColWidth="11" defaultRowHeight="15.75" x14ac:dyDescent="0.25"/>
  <cols>
    <col min="2" max="2" width="11.5" bestFit="1" customWidth="1"/>
    <col min="3" max="3" width="11.875" bestFit="1" customWidth="1"/>
    <col min="4" max="5" width="14.125" bestFit="1" customWidth="1"/>
    <col min="8" max="9" width="15.375" bestFit="1" customWidth="1"/>
  </cols>
  <sheetData>
    <row r="2" spans="1:9" x14ac:dyDescent="0.25">
      <c r="A2" t="s">
        <v>12</v>
      </c>
      <c r="G2" t="s">
        <v>35</v>
      </c>
      <c r="H2">
        <v>1000</v>
      </c>
      <c r="I2">
        <v>499</v>
      </c>
    </row>
    <row r="4" spans="1:9" x14ac:dyDescent="0.25">
      <c r="A4" t="s">
        <v>11</v>
      </c>
      <c r="B4" t="s">
        <v>17</v>
      </c>
      <c r="C4" t="s">
        <v>7</v>
      </c>
      <c r="D4" t="s">
        <v>4</v>
      </c>
      <c r="E4" t="s">
        <v>5</v>
      </c>
      <c r="F4" t="s">
        <v>21</v>
      </c>
      <c r="G4" t="s">
        <v>22</v>
      </c>
      <c r="H4" t="s">
        <v>23</v>
      </c>
      <c r="I4" t="s">
        <v>24</v>
      </c>
    </row>
    <row r="5" spans="1:9" x14ac:dyDescent="0.25">
      <c r="A5">
        <v>102</v>
      </c>
      <c r="B5" t="s">
        <v>30</v>
      </c>
      <c r="C5">
        <v>1.1499999999999999</v>
      </c>
      <c r="D5" t="s">
        <v>0</v>
      </c>
      <c r="E5" t="s">
        <v>14</v>
      </c>
      <c r="F5">
        <v>1.5</v>
      </c>
      <c r="G5">
        <v>2</v>
      </c>
      <c r="H5" s="1">
        <f>A5*C5*F5</f>
        <v>175.95</v>
      </c>
      <c r="I5" s="1">
        <f>A5*C5*G5</f>
        <v>234.6</v>
      </c>
    </row>
    <row r="7" spans="1:9" x14ac:dyDescent="0.25">
      <c r="A7">
        <v>31</v>
      </c>
      <c r="B7" t="s">
        <v>18</v>
      </c>
      <c r="C7">
        <v>1.1499999999999999</v>
      </c>
      <c r="D7" t="s">
        <v>0</v>
      </c>
      <c r="E7" t="s">
        <v>15</v>
      </c>
      <c r="F7">
        <v>1.5</v>
      </c>
      <c r="G7">
        <v>2</v>
      </c>
      <c r="H7" s="1">
        <f>A7*C7*F7</f>
        <v>53.474999999999994</v>
      </c>
      <c r="I7" s="1">
        <f>A7*C7*G7</f>
        <v>71.3</v>
      </c>
    </row>
    <row r="9" spans="1:9" x14ac:dyDescent="0.25">
      <c r="A9">
        <v>14.72</v>
      </c>
      <c r="B9" t="s">
        <v>34</v>
      </c>
      <c r="C9">
        <v>1.25</v>
      </c>
      <c r="D9" t="s">
        <v>2</v>
      </c>
      <c r="E9" t="s">
        <v>14</v>
      </c>
      <c r="F9">
        <v>1.5</v>
      </c>
      <c r="G9">
        <v>2</v>
      </c>
      <c r="H9" s="1">
        <f>A9*C9*F9</f>
        <v>27.6</v>
      </c>
      <c r="I9" s="1">
        <f>A9*C9*G9</f>
        <v>36.800000000000004</v>
      </c>
    </row>
    <row r="11" spans="1:9" x14ac:dyDescent="0.25">
      <c r="A11">
        <v>140</v>
      </c>
      <c r="B11" t="s">
        <v>19</v>
      </c>
      <c r="C11">
        <v>1.25</v>
      </c>
      <c r="D11" t="s">
        <v>1</v>
      </c>
      <c r="E11" t="s">
        <v>14</v>
      </c>
      <c r="F11">
        <v>1.5</v>
      </c>
      <c r="G11">
        <v>2</v>
      </c>
      <c r="H11" s="1">
        <f>A11*C11*F11</f>
        <v>262.5</v>
      </c>
      <c r="I11" s="1">
        <f>A11*C11*G11</f>
        <v>350</v>
      </c>
    </row>
    <row r="13" spans="1:9" x14ac:dyDescent="0.25">
      <c r="A13" t="s">
        <v>13</v>
      </c>
    </row>
    <row r="14" spans="1:9" x14ac:dyDescent="0.25">
      <c r="H14">
        <v>100</v>
      </c>
    </row>
    <row r="15" spans="1:9" x14ac:dyDescent="0.25">
      <c r="A15" t="s">
        <v>11</v>
      </c>
      <c r="B15" t="s">
        <v>17</v>
      </c>
      <c r="C15" t="s">
        <v>4</v>
      </c>
      <c r="D15" t="s">
        <v>5</v>
      </c>
      <c r="E15" t="s">
        <v>9</v>
      </c>
      <c r="F15" t="s">
        <v>10</v>
      </c>
    </row>
    <row r="16" spans="1:9" x14ac:dyDescent="0.25">
      <c r="A16">
        <v>6</v>
      </c>
      <c r="B16" t="s">
        <v>27</v>
      </c>
      <c r="C16" t="s">
        <v>28</v>
      </c>
      <c r="D16" t="s">
        <v>29</v>
      </c>
      <c r="E16">
        <v>4</v>
      </c>
      <c r="F16">
        <f>A16*E16</f>
        <v>24</v>
      </c>
    </row>
    <row r="18" spans="1:6" x14ac:dyDescent="0.25">
      <c r="A18">
        <v>85</v>
      </c>
      <c r="B18" t="s">
        <v>32</v>
      </c>
      <c r="C18" t="s">
        <v>28</v>
      </c>
      <c r="D18" t="s">
        <v>29</v>
      </c>
      <c r="E18">
        <v>1.5</v>
      </c>
      <c r="F18" s="1">
        <f>A18*E18</f>
        <v>127.5</v>
      </c>
    </row>
    <row r="20" spans="1:6" x14ac:dyDescent="0.25">
      <c r="A20">
        <v>2.89</v>
      </c>
      <c r="B20" t="s">
        <v>31</v>
      </c>
      <c r="C20" t="s">
        <v>6</v>
      </c>
      <c r="D20" t="s">
        <v>8</v>
      </c>
      <c r="E20">
        <v>1.5</v>
      </c>
      <c r="F20" s="1">
        <f>A20*E20</f>
        <v>4.335</v>
      </c>
    </row>
    <row r="22" spans="1:6" x14ac:dyDescent="0.25">
      <c r="A22">
        <v>135</v>
      </c>
      <c r="B22" t="s">
        <v>33</v>
      </c>
      <c r="C22" t="s">
        <v>16</v>
      </c>
      <c r="D22" t="s">
        <v>15</v>
      </c>
      <c r="E22">
        <v>1.25</v>
      </c>
      <c r="F22">
        <f>A22*E22</f>
        <v>168.75</v>
      </c>
    </row>
    <row r="24" spans="1:6" x14ac:dyDescent="0.25">
      <c r="A24">
        <v>82.4</v>
      </c>
      <c r="B24" t="s">
        <v>25</v>
      </c>
      <c r="C24" t="s">
        <v>26</v>
      </c>
      <c r="D24" t="s">
        <v>20</v>
      </c>
      <c r="E24">
        <v>1.25</v>
      </c>
      <c r="F24">
        <f>A24*E24</f>
        <v>103</v>
      </c>
    </row>
  </sheetData>
  <phoneticPr fontId="3" type="noConversion"/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D17" sqref="D17"/>
    </sheetView>
  </sheetViews>
  <sheetFormatPr defaultColWidth="11" defaultRowHeight="15.75" x14ac:dyDescent="0.25"/>
  <sheetData>
    <row r="1" spans="1:17" x14ac:dyDescent="0.25">
      <c r="A1" t="s">
        <v>46</v>
      </c>
      <c r="J1" t="s">
        <v>45</v>
      </c>
    </row>
    <row r="3" spans="1:17" x14ac:dyDescent="0.25">
      <c r="A3" t="s">
        <v>2</v>
      </c>
      <c r="B3" t="s">
        <v>38</v>
      </c>
      <c r="C3" t="s">
        <v>40</v>
      </c>
      <c r="D3" t="s">
        <v>43</v>
      </c>
      <c r="E3" t="s">
        <v>41</v>
      </c>
      <c r="F3" t="s">
        <v>42</v>
      </c>
      <c r="G3" t="s">
        <v>41</v>
      </c>
      <c r="J3" t="s">
        <v>36</v>
      </c>
      <c r="K3" t="s">
        <v>52</v>
      </c>
      <c r="L3" t="s">
        <v>38</v>
      </c>
      <c r="M3" t="s">
        <v>40</v>
      </c>
      <c r="N3" t="s">
        <v>53</v>
      </c>
      <c r="O3" t="s">
        <v>41</v>
      </c>
      <c r="P3" t="s">
        <v>54</v>
      </c>
      <c r="Q3" t="s">
        <v>50</v>
      </c>
    </row>
    <row r="4" spans="1:17" x14ac:dyDescent="0.25">
      <c r="A4" s="9">
        <v>7.19</v>
      </c>
      <c r="B4" s="1">
        <v>1.25</v>
      </c>
      <c r="C4" s="1">
        <f>A4*B4</f>
        <v>8.9875000000000007</v>
      </c>
      <c r="D4" s="7">
        <v>1.25</v>
      </c>
      <c r="E4" s="1">
        <f>C4*D4</f>
        <v>11.234375</v>
      </c>
      <c r="F4" s="8">
        <v>2</v>
      </c>
      <c r="G4" s="1">
        <f>E4*F4</f>
        <v>22.46875</v>
      </c>
      <c r="J4" s="9">
        <v>87.09</v>
      </c>
      <c r="K4" s="13">
        <f>J4*100/85</f>
        <v>102.45882352941176</v>
      </c>
      <c r="L4" s="1">
        <v>1.25</v>
      </c>
      <c r="M4" s="1">
        <f>K4*L4</f>
        <v>128.0735294117647</v>
      </c>
      <c r="N4" s="8">
        <v>1.25</v>
      </c>
      <c r="O4" s="1">
        <f>M4*N4</f>
        <v>160.09191176470586</v>
      </c>
      <c r="P4" s="10">
        <v>1.25</v>
      </c>
      <c r="Q4" s="1">
        <f>O4*P4</f>
        <v>200.11488970588232</v>
      </c>
    </row>
    <row r="5" spans="1:17" x14ac:dyDescent="0.25">
      <c r="A5" t="s">
        <v>44</v>
      </c>
      <c r="B5" t="s">
        <v>38</v>
      </c>
      <c r="C5" t="s">
        <v>40</v>
      </c>
      <c r="D5" t="s">
        <v>43</v>
      </c>
      <c r="E5" t="s">
        <v>41</v>
      </c>
      <c r="F5" t="s">
        <v>42</v>
      </c>
      <c r="G5" t="s">
        <v>41</v>
      </c>
    </row>
    <row r="6" spans="1:17" x14ac:dyDescent="0.25">
      <c r="A6" s="9">
        <v>91.48</v>
      </c>
      <c r="B6" s="1">
        <v>1.25</v>
      </c>
      <c r="C6" s="1">
        <f>A6*B6</f>
        <v>114.35000000000001</v>
      </c>
      <c r="D6" s="7">
        <v>1.25</v>
      </c>
      <c r="E6" s="1">
        <f>C6*D6</f>
        <v>142.9375</v>
      </c>
      <c r="F6" s="8">
        <v>2</v>
      </c>
      <c r="G6" s="1">
        <f>E6*F6</f>
        <v>285.875</v>
      </c>
    </row>
    <row r="7" spans="1:17" x14ac:dyDescent="0.25">
      <c r="A7" t="s">
        <v>1</v>
      </c>
      <c r="B7" t="s">
        <v>38</v>
      </c>
      <c r="C7" t="s">
        <v>40</v>
      </c>
      <c r="D7" t="s">
        <v>43</v>
      </c>
      <c r="E7" t="s">
        <v>41</v>
      </c>
      <c r="F7" t="s">
        <v>42</v>
      </c>
      <c r="G7" t="s">
        <v>41</v>
      </c>
    </row>
    <row r="8" spans="1:17" x14ac:dyDescent="0.25">
      <c r="A8" s="9">
        <v>129</v>
      </c>
      <c r="B8" s="1">
        <v>1.25</v>
      </c>
      <c r="C8" s="1">
        <f>A8*B8</f>
        <v>161.25</v>
      </c>
      <c r="D8" s="7">
        <v>1.25</v>
      </c>
      <c r="E8" s="1">
        <f>C8*D8</f>
        <v>201.5625</v>
      </c>
      <c r="F8" s="8">
        <v>2</v>
      </c>
      <c r="G8" s="1">
        <f>E8*F8</f>
        <v>403.125</v>
      </c>
    </row>
    <row r="9" spans="1:17" x14ac:dyDescent="0.25">
      <c r="A9" t="s">
        <v>47</v>
      </c>
      <c r="D9" t="s">
        <v>43</v>
      </c>
      <c r="F9" t="s">
        <v>42</v>
      </c>
    </row>
    <row r="10" spans="1:17" x14ac:dyDescent="0.25">
      <c r="A10" s="9">
        <v>1.75</v>
      </c>
      <c r="B10" s="1">
        <v>0</v>
      </c>
      <c r="C10" s="1">
        <f>A10*B10</f>
        <v>0</v>
      </c>
      <c r="D10" s="7">
        <v>1.25</v>
      </c>
      <c r="E10" s="1">
        <f>C10*D10</f>
        <v>0</v>
      </c>
      <c r="F10" s="8">
        <v>2</v>
      </c>
      <c r="G10" s="1">
        <f>E10*F10</f>
        <v>0</v>
      </c>
    </row>
    <row r="12" spans="1:17" x14ac:dyDescent="0.25">
      <c r="A12" t="s">
        <v>3</v>
      </c>
      <c r="B12" t="s">
        <v>48</v>
      </c>
      <c r="J12" t="s">
        <v>49</v>
      </c>
    </row>
    <row r="14" spans="1:17" x14ac:dyDescent="0.25">
      <c r="A14" t="s">
        <v>2</v>
      </c>
      <c r="B14" t="s">
        <v>38</v>
      </c>
      <c r="C14" t="s">
        <v>40</v>
      </c>
      <c r="D14" t="s">
        <v>43</v>
      </c>
      <c r="E14" t="s">
        <v>41</v>
      </c>
      <c r="F14" s="11"/>
      <c r="G14" s="11"/>
      <c r="J14" t="s">
        <v>36</v>
      </c>
      <c r="L14" t="s">
        <v>38</v>
      </c>
      <c r="M14" t="s">
        <v>40</v>
      </c>
      <c r="N14" t="s">
        <v>9</v>
      </c>
      <c r="O14" t="s">
        <v>51</v>
      </c>
      <c r="P14" t="s">
        <v>9</v>
      </c>
      <c r="Q14" t="s">
        <v>50</v>
      </c>
    </row>
    <row r="15" spans="1:17" x14ac:dyDescent="0.25">
      <c r="A15" s="9">
        <v>8.49</v>
      </c>
      <c r="B15" s="1">
        <v>1.25</v>
      </c>
      <c r="C15" s="1">
        <f>A15*B15</f>
        <v>10.612500000000001</v>
      </c>
      <c r="D15" s="7">
        <v>1.5</v>
      </c>
      <c r="E15" s="1">
        <f>C15*D15</f>
        <v>15.918750000000001</v>
      </c>
      <c r="F15" s="12"/>
      <c r="G15" s="12"/>
      <c r="J15" s="9">
        <v>31.04</v>
      </c>
      <c r="K15" s="13">
        <f>J15*100/85</f>
        <v>36.517647058823528</v>
      </c>
      <c r="L15" s="1">
        <v>1.25</v>
      </c>
      <c r="M15" s="1">
        <f>K15*L15</f>
        <v>45.647058823529406</v>
      </c>
      <c r="N15" s="8">
        <v>1.5</v>
      </c>
      <c r="O15" s="1">
        <f>M15*N15</f>
        <v>68.470588235294116</v>
      </c>
      <c r="P15" s="10">
        <v>2</v>
      </c>
      <c r="Q15" s="1">
        <f>M15*P15</f>
        <v>91.294117647058812</v>
      </c>
    </row>
    <row r="16" spans="1:17" x14ac:dyDescent="0.25">
      <c r="A16" t="s">
        <v>44</v>
      </c>
      <c r="B16" t="s">
        <v>38</v>
      </c>
      <c r="C16" t="s">
        <v>40</v>
      </c>
      <c r="D16" t="s">
        <v>43</v>
      </c>
      <c r="E16" t="s">
        <v>41</v>
      </c>
      <c r="F16" s="11"/>
      <c r="G16" s="11"/>
      <c r="J16" t="s">
        <v>47</v>
      </c>
      <c r="M16" t="s">
        <v>40</v>
      </c>
      <c r="O16" t="s">
        <v>51</v>
      </c>
    </row>
    <row r="17" spans="1:17" x14ac:dyDescent="0.25">
      <c r="A17" s="9">
        <v>91.8</v>
      </c>
      <c r="B17" s="1">
        <v>1.25</v>
      </c>
      <c r="C17" s="1">
        <f>A17*B17</f>
        <v>114.75</v>
      </c>
      <c r="D17" s="7">
        <v>1.5</v>
      </c>
      <c r="E17" s="1">
        <f>C17*D17</f>
        <v>172.125</v>
      </c>
      <c r="F17" s="12"/>
      <c r="G17" s="12"/>
      <c r="J17" s="9">
        <v>1.75</v>
      </c>
      <c r="K17" s="1">
        <v>0</v>
      </c>
      <c r="L17" s="1">
        <v>0</v>
      </c>
      <c r="M17" s="13">
        <f>J17</f>
        <v>1.75</v>
      </c>
      <c r="N17" s="8">
        <v>1.5</v>
      </c>
      <c r="O17" s="13">
        <f>M17*N17</f>
        <v>2.625</v>
      </c>
      <c r="P17" s="10">
        <v>2</v>
      </c>
      <c r="Q17">
        <f>M17*P17</f>
        <v>3.5</v>
      </c>
    </row>
    <row r="18" spans="1:17" x14ac:dyDescent="0.25">
      <c r="A18" t="s">
        <v>1</v>
      </c>
      <c r="B18" t="s">
        <v>38</v>
      </c>
      <c r="C18" t="s">
        <v>40</v>
      </c>
      <c r="D18" t="s">
        <v>43</v>
      </c>
      <c r="E18" t="s">
        <v>41</v>
      </c>
      <c r="F18" s="11"/>
      <c r="G18" s="11"/>
    </row>
    <row r="19" spans="1:17" x14ac:dyDescent="0.25">
      <c r="A19" s="9">
        <v>54</v>
      </c>
      <c r="B19" s="1">
        <v>1.25</v>
      </c>
      <c r="C19" s="1">
        <f>A19*B19</f>
        <v>67.5</v>
      </c>
      <c r="D19" s="7">
        <v>1.5</v>
      </c>
      <c r="E19" s="1">
        <f>C19*D19</f>
        <v>101.25</v>
      </c>
      <c r="F19" s="12"/>
      <c r="G19" s="12"/>
    </row>
    <row r="20" spans="1:17" x14ac:dyDescent="0.25">
      <c r="A20" t="s">
        <v>47</v>
      </c>
      <c r="F20" s="11"/>
      <c r="G20" s="11"/>
    </row>
    <row r="21" spans="1:17" x14ac:dyDescent="0.25">
      <c r="A21" s="9">
        <v>1.45</v>
      </c>
      <c r="B21" s="1">
        <v>0</v>
      </c>
      <c r="C21" s="1">
        <f>A21*B21</f>
        <v>0</v>
      </c>
      <c r="D21" s="7">
        <v>1.5</v>
      </c>
      <c r="E21" s="1">
        <f>A21*D21</f>
        <v>2.1749999999999998</v>
      </c>
      <c r="F21" s="12"/>
      <c r="G21" s="12"/>
    </row>
    <row r="22" spans="1:17" x14ac:dyDescent="0.25">
      <c r="F22" s="11"/>
      <c r="G22" s="1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Q4" sqref="Q4"/>
    </sheetView>
  </sheetViews>
  <sheetFormatPr defaultColWidth="11" defaultRowHeight="15.75" x14ac:dyDescent="0.25"/>
  <cols>
    <col min="14" max="14" width="12.625" bestFit="1" customWidth="1"/>
  </cols>
  <sheetData>
    <row r="1" spans="1:18" x14ac:dyDescent="0.25">
      <c r="A1" t="s">
        <v>74</v>
      </c>
      <c r="E1">
        <v>200</v>
      </c>
      <c r="F1">
        <v>225</v>
      </c>
      <c r="G1">
        <v>250</v>
      </c>
      <c r="H1">
        <v>275</v>
      </c>
    </row>
    <row r="2" spans="1:18" x14ac:dyDescent="0.25">
      <c r="D2">
        <v>1.2</v>
      </c>
      <c r="E2">
        <v>100</v>
      </c>
      <c r="F2">
        <v>100</v>
      </c>
      <c r="G2">
        <v>100</v>
      </c>
      <c r="H2">
        <v>100</v>
      </c>
      <c r="L2" t="s">
        <v>100</v>
      </c>
      <c r="M2" t="s">
        <v>102</v>
      </c>
      <c r="N2" t="s">
        <v>244</v>
      </c>
      <c r="O2" t="s">
        <v>98</v>
      </c>
      <c r="P2" t="s">
        <v>96</v>
      </c>
      <c r="Q2" t="s">
        <v>63</v>
      </c>
      <c r="R2" t="s">
        <v>97</v>
      </c>
    </row>
    <row r="3" spans="1:18" x14ac:dyDescent="0.25">
      <c r="A3" t="s">
        <v>79</v>
      </c>
      <c r="B3" t="s">
        <v>80</v>
      </c>
      <c r="C3" t="s">
        <v>75</v>
      </c>
      <c r="D3" t="s">
        <v>76</v>
      </c>
      <c r="E3" t="s">
        <v>90</v>
      </c>
      <c r="F3" t="s">
        <v>78</v>
      </c>
      <c r="G3" t="s">
        <v>77</v>
      </c>
      <c r="H3" t="s">
        <v>123</v>
      </c>
      <c r="M3">
        <v>2600</v>
      </c>
      <c r="N3">
        <v>1</v>
      </c>
      <c r="O3">
        <f>M3*N3</f>
        <v>2600</v>
      </c>
      <c r="P3">
        <v>5.8</v>
      </c>
      <c r="Q3">
        <v>3000</v>
      </c>
      <c r="R3" s="1">
        <f>(O3*P3+(Q3))/O3</f>
        <v>6.953846153846154</v>
      </c>
    </row>
    <row r="4" spans="1:18" x14ac:dyDescent="0.25">
      <c r="A4" t="s">
        <v>2</v>
      </c>
      <c r="B4" t="s">
        <v>81</v>
      </c>
      <c r="C4">
        <v>7.19</v>
      </c>
      <c r="D4" s="1">
        <f>C4*D2</f>
        <v>8.6280000000000001</v>
      </c>
      <c r="E4" s="1">
        <f>D4*E1/E2</f>
        <v>17.256</v>
      </c>
      <c r="F4" s="1">
        <f>D4*F1/F2</f>
        <v>19.413</v>
      </c>
      <c r="G4" s="1">
        <f>D4*G1/G2</f>
        <v>21.57</v>
      </c>
      <c r="H4" s="1">
        <f>D4*H1/H2</f>
        <v>23.726999999999997</v>
      </c>
    </row>
    <row r="5" spans="1:18" x14ac:dyDescent="0.25">
      <c r="A5" t="s">
        <v>2</v>
      </c>
      <c r="B5" t="s">
        <v>240</v>
      </c>
      <c r="C5">
        <v>9.99</v>
      </c>
      <c r="D5" s="1">
        <f>C5*D2</f>
        <v>11.988</v>
      </c>
      <c r="E5" s="1">
        <f>D5*E1/E2</f>
        <v>23.975999999999999</v>
      </c>
      <c r="F5" s="1">
        <f>D5*F1/F2</f>
        <v>26.972999999999999</v>
      </c>
      <c r="G5" s="1">
        <f>D5*G1/G2</f>
        <v>29.97</v>
      </c>
      <c r="H5" s="1">
        <f>D5*H1/H2</f>
        <v>32.966999999999999</v>
      </c>
    </row>
    <row r="6" spans="1:18" x14ac:dyDescent="0.25">
      <c r="A6" t="s">
        <v>2</v>
      </c>
      <c r="B6" t="s">
        <v>82</v>
      </c>
      <c r="C6">
        <v>8.49</v>
      </c>
      <c r="D6" s="1">
        <f>C6*D2</f>
        <v>10.188000000000001</v>
      </c>
      <c r="E6" s="1">
        <f>D6*E1/E2</f>
        <v>20.376000000000001</v>
      </c>
      <c r="F6" s="1">
        <f>D6*F1/F2</f>
        <v>22.923000000000002</v>
      </c>
      <c r="G6" s="1">
        <f>D6*G1/G2</f>
        <v>25.47</v>
      </c>
      <c r="H6" s="1">
        <f>D6*H1/H2</f>
        <v>28.017000000000003</v>
      </c>
    </row>
    <row r="7" spans="1:18" x14ac:dyDescent="0.25">
      <c r="A7" t="s">
        <v>2</v>
      </c>
      <c r="B7" t="s">
        <v>83</v>
      </c>
      <c r="C7">
        <v>6.99</v>
      </c>
      <c r="D7" s="1">
        <f>C7*D2</f>
        <v>8.3879999999999999</v>
      </c>
      <c r="E7" s="1">
        <f>D7*E1/E2</f>
        <v>16.776</v>
      </c>
      <c r="F7" s="1">
        <f>D7*F1/F2</f>
        <v>18.873000000000001</v>
      </c>
      <c r="G7" s="1">
        <f>D7*G1/G2</f>
        <v>20.97</v>
      </c>
      <c r="H7" s="1">
        <f>D7*H1/H2</f>
        <v>23.066999999999997</v>
      </c>
    </row>
    <row r="8" spans="1:18" x14ac:dyDescent="0.25">
      <c r="A8" t="s">
        <v>2</v>
      </c>
      <c r="B8" t="s">
        <v>92</v>
      </c>
      <c r="C8">
        <v>7.57</v>
      </c>
      <c r="D8" s="1">
        <f>C8*D2</f>
        <v>9.0839999999999996</v>
      </c>
      <c r="E8" s="1">
        <f>D8*E1/E2</f>
        <v>18.167999999999999</v>
      </c>
      <c r="F8" s="1">
        <f>D8*F1/F2</f>
        <v>20.439</v>
      </c>
      <c r="G8" s="1">
        <f>D8*G1/G2</f>
        <v>22.71</v>
      </c>
      <c r="H8" s="1">
        <f>D8*H1/H2</f>
        <v>24.980999999999998</v>
      </c>
    </row>
    <row r="9" spans="1:18" x14ac:dyDescent="0.25">
      <c r="A9" t="s">
        <v>2</v>
      </c>
      <c r="B9" t="s">
        <v>103</v>
      </c>
      <c r="C9">
        <v>56.24</v>
      </c>
      <c r="D9" s="1">
        <f>C9*D2</f>
        <v>67.488</v>
      </c>
      <c r="E9" s="1">
        <f>D9*E1/E2</f>
        <v>134.976</v>
      </c>
      <c r="F9" s="1">
        <f>D9*F1/F2</f>
        <v>151.84799999999998</v>
      </c>
      <c r="G9" s="1">
        <f>D9*G1/G2</f>
        <v>168.72</v>
      </c>
      <c r="H9" s="1">
        <f>D9*H1/H2</f>
        <v>185.59200000000001</v>
      </c>
    </row>
    <row r="10" spans="1:18" x14ac:dyDescent="0.25">
      <c r="A10" t="s">
        <v>2</v>
      </c>
      <c r="B10" t="s">
        <v>104</v>
      </c>
      <c r="C10">
        <v>37.369999999999997</v>
      </c>
      <c r="D10" s="1">
        <f>C10*D2</f>
        <v>44.843999999999994</v>
      </c>
      <c r="E10" s="1">
        <f>D10*E1/E2</f>
        <v>89.687999999999988</v>
      </c>
      <c r="F10" s="1">
        <f>D10*F1/F2</f>
        <v>100.89899999999997</v>
      </c>
      <c r="G10" s="1">
        <f>D10*G1/G2</f>
        <v>112.10999999999999</v>
      </c>
      <c r="H10" s="1">
        <f>D10*H1/H2</f>
        <v>123.32099999999998</v>
      </c>
    </row>
    <row r="11" spans="1:18" x14ac:dyDescent="0.25">
      <c r="A11" t="s">
        <v>2</v>
      </c>
      <c r="B11" t="s">
        <v>136</v>
      </c>
      <c r="C11">
        <v>16.670000000000002</v>
      </c>
      <c r="D11" s="1">
        <f>C11*D2</f>
        <v>20.004000000000001</v>
      </c>
      <c r="E11" s="1">
        <f>D11*E1/E2</f>
        <v>40.008000000000003</v>
      </c>
      <c r="F11" s="1">
        <f>D11*F1/F2</f>
        <v>45.009000000000007</v>
      </c>
      <c r="G11" s="1">
        <f>D11*G1/G2</f>
        <v>50.01</v>
      </c>
      <c r="H11" s="1">
        <f>D11*H1/H2</f>
        <v>55.011000000000003</v>
      </c>
    </row>
    <row r="12" spans="1:18" x14ac:dyDescent="0.25">
      <c r="A12" t="s">
        <v>2</v>
      </c>
      <c r="B12" t="s">
        <v>141</v>
      </c>
      <c r="C12">
        <v>17.399999999999999</v>
      </c>
      <c r="D12" s="1">
        <f>C12*D2</f>
        <v>20.88</v>
      </c>
      <c r="E12" s="1">
        <f>D12*E1/E2</f>
        <v>41.76</v>
      </c>
      <c r="F12" s="1">
        <f>D12*F1/F2</f>
        <v>46.98</v>
      </c>
      <c r="G12" s="1">
        <f>D12*G1/G2</f>
        <v>52.2</v>
      </c>
      <c r="H12" s="1">
        <f>D12*H1/H2</f>
        <v>57.42</v>
      </c>
    </row>
    <row r="13" spans="1:18" x14ac:dyDescent="0.25">
      <c r="A13" t="s">
        <v>2</v>
      </c>
      <c r="B13" t="s">
        <v>84</v>
      </c>
      <c r="C13">
        <v>22.46</v>
      </c>
      <c r="D13" s="1">
        <f>C13*D2</f>
        <v>26.952000000000002</v>
      </c>
      <c r="E13" s="1">
        <f>D13*E1/E2</f>
        <v>53.904000000000003</v>
      </c>
      <c r="F13" s="1">
        <f>D13*F1/F2</f>
        <v>60.64200000000001</v>
      </c>
      <c r="G13" s="1">
        <f>D13*G1/G2</f>
        <v>67.38</v>
      </c>
      <c r="H13" s="1">
        <f>D13*H1/H2</f>
        <v>74.117999999999995</v>
      </c>
    </row>
    <row r="14" spans="1:18" ht="16.5" thickBot="1" x14ac:dyDescent="0.3">
      <c r="A14" s="17" t="s">
        <v>2</v>
      </c>
      <c r="B14" s="17" t="s">
        <v>85</v>
      </c>
      <c r="C14" s="17">
        <v>25.83</v>
      </c>
      <c r="D14" s="18">
        <f>C14*D2</f>
        <v>30.995999999999995</v>
      </c>
      <c r="E14" s="18">
        <f>D14*E1/E2</f>
        <v>61.99199999999999</v>
      </c>
      <c r="F14" s="18">
        <f>D14*F1/F2</f>
        <v>69.740999999999985</v>
      </c>
      <c r="G14" s="18">
        <f>D14*G1/G2</f>
        <v>77.489999999999995</v>
      </c>
      <c r="H14" s="18">
        <f>D14*H1/H2</f>
        <v>85.238999999999976</v>
      </c>
    </row>
    <row r="16" spans="1:18" x14ac:dyDescent="0.25">
      <c r="D16" t="s">
        <v>118</v>
      </c>
      <c r="E16">
        <v>1000</v>
      </c>
      <c r="F16">
        <v>500</v>
      </c>
      <c r="G16">
        <v>149</v>
      </c>
      <c r="H16">
        <v>100</v>
      </c>
    </row>
    <row r="17" spans="4:7" x14ac:dyDescent="0.25">
      <c r="D17" t="s">
        <v>116</v>
      </c>
      <c r="E17">
        <v>100000</v>
      </c>
      <c r="F17">
        <v>50000</v>
      </c>
      <c r="G17">
        <v>10000</v>
      </c>
    </row>
    <row r="18" spans="4:7" x14ac:dyDescent="0.25">
      <c r="D18" t="s">
        <v>117</v>
      </c>
      <c r="E18">
        <v>150</v>
      </c>
      <c r="F18">
        <v>100</v>
      </c>
      <c r="G18">
        <v>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7" sqref="A7"/>
    </sheetView>
  </sheetViews>
  <sheetFormatPr defaultColWidth="11" defaultRowHeight="15.75" x14ac:dyDescent="0.25"/>
  <cols>
    <col min="4" max="4" width="15" bestFit="1" customWidth="1"/>
    <col min="6" max="6" width="16.625" bestFit="1" customWidth="1"/>
  </cols>
  <sheetData>
    <row r="1" spans="1:8" x14ac:dyDescent="0.25">
      <c r="A1" t="s">
        <v>3</v>
      </c>
      <c r="B1" t="s">
        <v>48</v>
      </c>
    </row>
    <row r="3" spans="1:8" x14ac:dyDescent="0.25">
      <c r="A3" t="s">
        <v>2</v>
      </c>
      <c r="B3" t="s">
        <v>38</v>
      </c>
      <c r="C3" t="s">
        <v>40</v>
      </c>
      <c r="D3" t="s">
        <v>55</v>
      </c>
      <c r="E3" t="s">
        <v>56</v>
      </c>
      <c r="F3" s="11" t="s">
        <v>43</v>
      </c>
      <c r="G3" s="11" t="s">
        <v>57</v>
      </c>
      <c r="H3" s="11" t="s">
        <v>58</v>
      </c>
    </row>
    <row r="4" spans="1:8" x14ac:dyDescent="0.25">
      <c r="A4" s="9">
        <v>8.49</v>
      </c>
      <c r="B4" s="1">
        <v>1.1000000000000001</v>
      </c>
      <c r="C4" s="1">
        <f>A4*B4</f>
        <v>9.3390000000000004</v>
      </c>
      <c r="D4" s="7">
        <v>1</v>
      </c>
      <c r="E4" s="1">
        <f>C4*D4</f>
        <v>9.3390000000000004</v>
      </c>
      <c r="F4" s="12">
        <v>2.5</v>
      </c>
      <c r="G4" s="14">
        <f>E4*F4</f>
        <v>23.3475</v>
      </c>
      <c r="H4" s="1">
        <f>G4*1.08</f>
        <v>25.215300000000003</v>
      </c>
    </row>
    <row r="5" spans="1:8" x14ac:dyDescent="0.25">
      <c r="A5" t="s">
        <v>47</v>
      </c>
      <c r="F5" s="11"/>
      <c r="G5" s="11"/>
    </row>
    <row r="6" spans="1:8" x14ac:dyDescent="0.25">
      <c r="A6" s="9">
        <v>1.4</v>
      </c>
      <c r="B6" s="1">
        <v>0</v>
      </c>
      <c r="C6" s="1">
        <f>A6*B6</f>
        <v>0</v>
      </c>
      <c r="D6" s="7">
        <v>2.5</v>
      </c>
      <c r="E6" s="1">
        <f>A6*D6</f>
        <v>3.5</v>
      </c>
      <c r="F6" s="12"/>
      <c r="G6" s="12"/>
    </row>
    <row r="7" spans="1:8" x14ac:dyDescent="0.25">
      <c r="F7" s="11"/>
      <c r="G7" s="1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workbookViewId="0">
      <selection sqref="A1:H14"/>
    </sheetView>
  </sheetViews>
  <sheetFormatPr defaultColWidth="11" defaultRowHeight="15.75" x14ac:dyDescent="0.25"/>
  <cols>
    <col min="5" max="5" width="12.375" bestFit="1" customWidth="1"/>
  </cols>
  <sheetData>
    <row r="2" spans="1:8" x14ac:dyDescent="0.25">
      <c r="E2" t="s">
        <v>68</v>
      </c>
      <c r="H2" t="s">
        <v>67</v>
      </c>
    </row>
    <row r="3" spans="1:8" x14ac:dyDescent="0.25">
      <c r="D3" s="1"/>
      <c r="E3" s="1"/>
      <c r="F3" s="1"/>
      <c r="G3" s="1"/>
      <c r="H3" s="1">
        <v>91.8</v>
      </c>
    </row>
    <row r="4" spans="1:8" x14ac:dyDescent="0.25">
      <c r="A4" t="s">
        <v>65</v>
      </c>
      <c r="C4" t="s">
        <v>66</v>
      </c>
      <c r="D4" s="1"/>
      <c r="E4" s="1">
        <v>18.5</v>
      </c>
      <c r="F4" s="1"/>
      <c r="G4" s="1">
        <v>1.08</v>
      </c>
      <c r="H4" s="1">
        <f>G4*H3</f>
        <v>99.144000000000005</v>
      </c>
    </row>
    <row r="5" spans="1:8" x14ac:dyDescent="0.25">
      <c r="D5" s="1"/>
      <c r="E5" s="1"/>
      <c r="F5" s="1"/>
      <c r="G5" s="1"/>
      <c r="H5" s="1"/>
    </row>
    <row r="6" spans="1:8" x14ac:dyDescent="0.25">
      <c r="D6" s="1"/>
      <c r="E6" s="1"/>
      <c r="F6" s="1"/>
      <c r="G6" s="1"/>
      <c r="H6" s="1"/>
    </row>
    <row r="7" spans="1:8" x14ac:dyDescent="0.25">
      <c r="A7" t="s">
        <v>59</v>
      </c>
      <c r="C7" t="s">
        <v>64</v>
      </c>
      <c r="D7" s="1">
        <v>1.25</v>
      </c>
      <c r="E7" s="1">
        <f>E4*D7</f>
        <v>23.125</v>
      </c>
      <c r="F7" s="1"/>
      <c r="G7" s="1">
        <f>D7</f>
        <v>1.25</v>
      </c>
      <c r="H7" s="1">
        <f>H4*G7</f>
        <v>123.93</v>
      </c>
    </row>
    <row r="8" spans="1:8" x14ac:dyDescent="0.25">
      <c r="A8" t="s">
        <v>69</v>
      </c>
      <c r="B8" s="16">
        <v>108</v>
      </c>
      <c r="C8">
        <v>100</v>
      </c>
      <c r="D8" s="15">
        <v>0.08</v>
      </c>
      <c r="E8" s="1">
        <f>E7*B8/C8</f>
        <v>24.975000000000001</v>
      </c>
      <c r="G8" s="15">
        <v>0.08</v>
      </c>
      <c r="H8" s="1">
        <f>H7*B8/C8</f>
        <v>133.84440000000001</v>
      </c>
    </row>
    <row r="9" spans="1:8" x14ac:dyDescent="0.25">
      <c r="D9" s="1"/>
      <c r="E9" s="1"/>
      <c r="F9" s="1"/>
      <c r="G9" s="1"/>
      <c r="H9" s="1"/>
    </row>
    <row r="10" spans="1:8" x14ac:dyDescent="0.25">
      <c r="A10" t="s">
        <v>60</v>
      </c>
      <c r="B10" t="s">
        <v>61</v>
      </c>
      <c r="C10" t="s">
        <v>70</v>
      </c>
      <c r="D10" s="1">
        <v>1.5</v>
      </c>
      <c r="E10" s="1">
        <f>E7*D10</f>
        <v>34.6875</v>
      </c>
      <c r="F10" s="1"/>
      <c r="G10" s="1">
        <f>D10</f>
        <v>1.5</v>
      </c>
      <c r="H10" s="1">
        <f>H7*G10</f>
        <v>185.89500000000001</v>
      </c>
    </row>
    <row r="11" spans="1:8" x14ac:dyDescent="0.25">
      <c r="A11" t="s">
        <v>69</v>
      </c>
      <c r="B11" s="16">
        <v>108</v>
      </c>
      <c r="C11">
        <v>100</v>
      </c>
      <c r="D11" s="15">
        <v>0.08</v>
      </c>
      <c r="E11" s="1">
        <f>E10*B11/C11</f>
        <v>37.462499999999999</v>
      </c>
      <c r="G11" s="15">
        <v>0.08</v>
      </c>
      <c r="H11" s="1">
        <f>H10*B11/C11</f>
        <v>200.76660000000001</v>
      </c>
    </row>
    <row r="12" spans="1:8" x14ac:dyDescent="0.25">
      <c r="D12" s="1"/>
      <c r="E12" s="1"/>
      <c r="F12" s="1"/>
      <c r="G12" s="1"/>
      <c r="H12" s="1"/>
    </row>
    <row r="13" spans="1:8" x14ac:dyDescent="0.25">
      <c r="A13" t="s">
        <v>63</v>
      </c>
      <c r="B13" s="4" t="s">
        <v>62</v>
      </c>
      <c r="C13" s="4" t="s">
        <v>3</v>
      </c>
      <c r="D13" s="1">
        <v>1.25</v>
      </c>
      <c r="E13" s="1">
        <f>E10*D13</f>
        <v>43.359375</v>
      </c>
      <c r="F13" s="1"/>
      <c r="G13" s="1">
        <f>D13</f>
        <v>1.25</v>
      </c>
      <c r="H13" s="1">
        <f>H10*G13</f>
        <v>232.36875000000001</v>
      </c>
    </row>
    <row r="14" spans="1:8" x14ac:dyDescent="0.25">
      <c r="A14" t="s">
        <v>69</v>
      </c>
      <c r="B14" s="16">
        <v>108</v>
      </c>
      <c r="C14">
        <v>100</v>
      </c>
      <c r="D14" s="15">
        <v>0.08</v>
      </c>
      <c r="E14" s="1">
        <f>E13*B14/C14</f>
        <v>46.828125</v>
      </c>
      <c r="G14" s="15">
        <v>0.08</v>
      </c>
      <c r="H14" s="1">
        <f>H13*B14/C14</f>
        <v>250.95825000000002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workbookViewId="0">
      <selection activeCell="F15" sqref="F15"/>
    </sheetView>
  </sheetViews>
  <sheetFormatPr defaultColWidth="11" defaultRowHeight="15.75" x14ac:dyDescent="0.25"/>
  <sheetData>
    <row r="2" spans="1:8" x14ac:dyDescent="0.25">
      <c r="E2" t="s">
        <v>68</v>
      </c>
      <c r="H2" t="s">
        <v>67</v>
      </c>
    </row>
    <row r="3" spans="1:8" x14ac:dyDescent="0.25">
      <c r="D3" s="1"/>
      <c r="E3" s="1"/>
      <c r="F3" s="1"/>
      <c r="G3" s="1"/>
      <c r="H3" s="1">
        <v>91.8</v>
      </c>
    </row>
    <row r="4" spans="1:8" x14ac:dyDescent="0.25">
      <c r="A4" t="s">
        <v>65</v>
      </c>
      <c r="C4" t="s">
        <v>66</v>
      </c>
      <c r="D4" s="1"/>
      <c r="E4" s="1">
        <v>41</v>
      </c>
      <c r="F4" s="1"/>
      <c r="G4" s="1">
        <v>1.08</v>
      </c>
      <c r="H4" s="1">
        <f>G4*H3</f>
        <v>99.144000000000005</v>
      </c>
    </row>
    <row r="5" spans="1:8" x14ac:dyDescent="0.25">
      <c r="D5" s="1"/>
      <c r="E5" s="1"/>
      <c r="F5" s="1"/>
      <c r="G5" s="1"/>
      <c r="H5" s="1"/>
    </row>
    <row r="6" spans="1:8" x14ac:dyDescent="0.25">
      <c r="D6" s="1"/>
      <c r="E6" s="1"/>
      <c r="F6" s="1"/>
      <c r="G6" s="1"/>
      <c r="H6" s="1"/>
    </row>
    <row r="7" spans="1:8" x14ac:dyDescent="0.25">
      <c r="C7" t="s">
        <v>71</v>
      </c>
      <c r="D7" s="1">
        <v>1.5</v>
      </c>
      <c r="E7" s="1">
        <f>E4*D7</f>
        <v>61.5</v>
      </c>
      <c r="F7" s="1"/>
      <c r="G7" s="1">
        <f>D7</f>
        <v>1.5</v>
      </c>
      <c r="H7" s="1">
        <f>H4*G7</f>
        <v>148.71600000000001</v>
      </c>
    </row>
    <row r="8" spans="1:8" x14ac:dyDescent="0.25">
      <c r="A8" t="s">
        <v>69</v>
      </c>
      <c r="B8" s="16">
        <v>108</v>
      </c>
      <c r="C8">
        <v>100</v>
      </c>
      <c r="D8" s="15">
        <v>0.08</v>
      </c>
      <c r="E8" s="1">
        <f>E7*B8/C8</f>
        <v>66.42</v>
      </c>
      <c r="G8" s="15">
        <v>0.08</v>
      </c>
      <c r="H8" s="1">
        <f>H7*B8/C8</f>
        <v>160.61328</v>
      </c>
    </row>
    <row r="9" spans="1:8" x14ac:dyDescent="0.25">
      <c r="D9" s="1"/>
      <c r="E9" s="1"/>
      <c r="F9" s="1"/>
      <c r="G9" s="1"/>
      <c r="H9" s="1"/>
    </row>
    <row r="10" spans="1:8" x14ac:dyDescent="0.25">
      <c r="C10" t="s">
        <v>20</v>
      </c>
      <c r="D10" s="1">
        <v>2.5</v>
      </c>
      <c r="E10" s="1">
        <f>E4*D10</f>
        <v>102.5</v>
      </c>
      <c r="F10" s="1"/>
      <c r="G10" s="1">
        <f>D10</f>
        <v>2.5</v>
      </c>
      <c r="H10" s="1">
        <f>H4*G10</f>
        <v>247.86</v>
      </c>
    </row>
    <row r="11" spans="1:8" x14ac:dyDescent="0.25">
      <c r="A11" t="s">
        <v>69</v>
      </c>
      <c r="B11" s="16">
        <v>108</v>
      </c>
      <c r="C11">
        <v>100</v>
      </c>
      <c r="D11" s="15">
        <v>0.08</v>
      </c>
      <c r="E11" s="1">
        <f>E10*B11/C11</f>
        <v>110.7</v>
      </c>
      <c r="G11" s="15">
        <v>0.08</v>
      </c>
      <c r="H11" s="1">
        <f>H10*B11/C11</f>
        <v>267.68880000000001</v>
      </c>
    </row>
    <row r="12" spans="1:8" x14ac:dyDescent="0.25">
      <c r="D12" s="1"/>
      <c r="E12" s="1"/>
      <c r="F12" s="1"/>
      <c r="G12" s="1"/>
      <c r="H12" s="1"/>
    </row>
    <row r="14" spans="1:8" x14ac:dyDescent="0.25">
      <c r="A14" t="s">
        <v>72</v>
      </c>
      <c r="D14" s="15">
        <v>-0.25</v>
      </c>
      <c r="F14" t="s">
        <v>73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G5" sqref="G5"/>
    </sheetView>
  </sheetViews>
  <sheetFormatPr defaultColWidth="11" defaultRowHeight="15.75" x14ac:dyDescent="0.25"/>
  <sheetData>
    <row r="1" spans="1:17" x14ac:dyDescent="0.25">
      <c r="A1" t="s">
        <v>74</v>
      </c>
      <c r="E1">
        <v>125</v>
      </c>
      <c r="F1">
        <v>150</v>
      </c>
      <c r="G1">
        <v>175</v>
      </c>
      <c r="H1">
        <v>200</v>
      </c>
      <c r="J1" t="s">
        <v>100</v>
      </c>
      <c r="K1" t="s">
        <v>102</v>
      </c>
      <c r="L1" t="s">
        <v>99</v>
      </c>
      <c r="M1" t="s">
        <v>98</v>
      </c>
      <c r="N1" t="s">
        <v>96</v>
      </c>
      <c r="O1" t="s">
        <v>63</v>
      </c>
      <c r="P1" t="s">
        <v>97</v>
      </c>
      <c r="Q1" t="s">
        <v>242</v>
      </c>
    </row>
    <row r="2" spans="1:17" x14ac:dyDescent="0.25">
      <c r="D2">
        <v>1.2</v>
      </c>
      <c r="E2">
        <v>100</v>
      </c>
      <c r="F2">
        <v>100</v>
      </c>
      <c r="G2">
        <v>100</v>
      </c>
      <c r="H2">
        <v>100</v>
      </c>
      <c r="K2">
        <v>630</v>
      </c>
      <c r="L2">
        <v>33</v>
      </c>
      <c r="M2">
        <f>K2*L2</f>
        <v>20790</v>
      </c>
      <c r="N2">
        <v>622.08000000000004</v>
      </c>
      <c r="O2">
        <v>1195</v>
      </c>
      <c r="P2" s="1">
        <f>(M2*N2+(O2))/M2</f>
        <v>622.13747955747965</v>
      </c>
      <c r="Q2" s="1">
        <f>P2/K2</f>
        <v>0.98751980882139623</v>
      </c>
    </row>
    <row r="3" spans="1:17" x14ac:dyDescent="0.25">
      <c r="A3" t="s">
        <v>79</v>
      </c>
      <c r="B3" t="s">
        <v>80</v>
      </c>
      <c r="C3" t="s">
        <v>75</v>
      </c>
      <c r="D3" t="s">
        <v>76</v>
      </c>
      <c r="E3" t="s">
        <v>90</v>
      </c>
      <c r="F3" t="s">
        <v>78</v>
      </c>
      <c r="G3" t="s">
        <v>77</v>
      </c>
      <c r="H3" t="s">
        <v>123</v>
      </c>
    </row>
    <row r="4" spans="1:17" x14ac:dyDescent="0.25">
      <c r="A4" t="s">
        <v>241</v>
      </c>
      <c r="B4" t="s">
        <v>241</v>
      </c>
      <c r="C4">
        <v>0.48</v>
      </c>
      <c r="D4" s="1">
        <f>C4*D2</f>
        <v>0.57599999999999996</v>
      </c>
      <c r="E4" s="1">
        <f>D4*E1/E2</f>
        <v>0.72</v>
      </c>
      <c r="F4" s="1">
        <f>D4*F1/F2</f>
        <v>0.86399999999999988</v>
      </c>
      <c r="G4" s="1">
        <f>D4*G1/G2</f>
        <v>1.008</v>
      </c>
      <c r="H4" s="1">
        <f>D4*H1/H2</f>
        <v>1.1519999999999999</v>
      </c>
    </row>
    <row r="5" spans="1:17" x14ac:dyDescent="0.25">
      <c r="A5" t="s">
        <v>243</v>
      </c>
      <c r="B5" t="s">
        <v>243</v>
      </c>
      <c r="C5">
        <v>0.99</v>
      </c>
      <c r="D5" s="1">
        <f>C5*D2</f>
        <v>1.1879999999999999</v>
      </c>
      <c r="E5" s="1">
        <f>D5*E1/E2</f>
        <v>1.4850000000000001</v>
      </c>
      <c r="F5" s="1">
        <f>D5*F1/F2</f>
        <v>1.7819999999999998</v>
      </c>
      <c r="G5" s="1">
        <f>D5*G1/G2</f>
        <v>2.0789999999999997</v>
      </c>
      <c r="H5" s="1">
        <f>D5*H1/H2</f>
        <v>2.3759999999999999</v>
      </c>
    </row>
    <row r="6" spans="1:17" x14ac:dyDescent="0.25">
      <c r="D6" s="1">
        <f>C6*D2</f>
        <v>0</v>
      </c>
      <c r="E6" s="1">
        <f>D6*E1/E2</f>
        <v>0</v>
      </c>
      <c r="F6" s="1">
        <f>D6*F1/F2</f>
        <v>0</v>
      </c>
      <c r="G6" s="1">
        <f>D6*G1/G2</f>
        <v>0</v>
      </c>
      <c r="H6" s="1">
        <f>D6*H1/H2</f>
        <v>0</v>
      </c>
    </row>
    <row r="7" spans="1:17" x14ac:dyDescent="0.25">
      <c r="D7" s="1">
        <f>C7*D2</f>
        <v>0</v>
      </c>
      <c r="E7" s="1">
        <f>D7*E1/E2</f>
        <v>0</v>
      </c>
      <c r="F7" s="1">
        <f>D7*F1/F2</f>
        <v>0</v>
      </c>
      <c r="G7" s="1">
        <f>D7*G1/G2</f>
        <v>0</v>
      </c>
      <c r="H7" s="1">
        <f>D7*H1/H2</f>
        <v>0</v>
      </c>
    </row>
    <row r="8" spans="1:17" x14ac:dyDescent="0.25">
      <c r="D8" s="1">
        <f>C8*D2</f>
        <v>0</v>
      </c>
      <c r="E8" s="1">
        <f>D8*E1/E2</f>
        <v>0</v>
      </c>
      <c r="F8" s="1">
        <f>D8*F1/F2</f>
        <v>0</v>
      </c>
      <c r="G8" s="1">
        <f>D8*G1/G2</f>
        <v>0</v>
      </c>
      <c r="H8" s="1">
        <f>D8*H1/H2</f>
        <v>0</v>
      </c>
      <c r="J8" t="s">
        <v>101</v>
      </c>
      <c r="L8" t="s">
        <v>96</v>
      </c>
      <c r="M8" t="s">
        <v>98</v>
      </c>
      <c r="N8" t="s">
        <v>63</v>
      </c>
      <c r="O8" t="s">
        <v>97</v>
      </c>
    </row>
    <row r="9" spans="1:17" x14ac:dyDescent="0.25">
      <c r="D9" s="1">
        <f>C9*D2</f>
        <v>0</v>
      </c>
      <c r="E9" s="1">
        <f>D9*E1/E2</f>
        <v>0</v>
      </c>
      <c r="F9" s="1">
        <f>D9*F1/F2</f>
        <v>0</v>
      </c>
      <c r="G9" s="1">
        <f>D9*G1/G2</f>
        <v>0</v>
      </c>
      <c r="H9" s="1">
        <f>D9*H1/H2</f>
        <v>0</v>
      </c>
      <c r="L9">
        <v>114</v>
      </c>
      <c r="M9">
        <v>238</v>
      </c>
      <c r="N9">
        <v>0</v>
      </c>
      <c r="O9" s="1">
        <f>(L9*M9+(N9))/M9</f>
        <v>114</v>
      </c>
    </row>
    <row r="10" spans="1:17" x14ac:dyDescent="0.25">
      <c r="D10" s="1">
        <f>C10*D2</f>
        <v>0</v>
      </c>
      <c r="E10" s="1">
        <f>D10*E1/E2</f>
        <v>0</v>
      </c>
      <c r="F10" s="1">
        <f>D10*F1/F2</f>
        <v>0</v>
      </c>
      <c r="G10" s="1">
        <f>D10*G1/G2</f>
        <v>0</v>
      </c>
      <c r="H10" s="1">
        <f>D10*H1/H2</f>
        <v>0</v>
      </c>
      <c r="O10" s="1"/>
    </row>
    <row r="11" spans="1:17" x14ac:dyDescent="0.25">
      <c r="D11" s="1">
        <f>C11*D2</f>
        <v>0</v>
      </c>
      <c r="E11" s="1">
        <f>D11*E1/E2</f>
        <v>0</v>
      </c>
      <c r="F11" s="1">
        <f>D11*F1/F2</f>
        <v>0</v>
      </c>
      <c r="G11" s="1">
        <f>D11*G1/G2</f>
        <v>0</v>
      </c>
      <c r="H11" s="1">
        <f>D11*H1/H2</f>
        <v>0</v>
      </c>
      <c r="O11" s="1"/>
    </row>
    <row r="12" spans="1:17" x14ac:dyDescent="0.25">
      <c r="F12" s="1"/>
    </row>
    <row r="14" spans="1:17" x14ac:dyDescent="0.25">
      <c r="D14" t="s">
        <v>118</v>
      </c>
      <c r="E14">
        <v>1000</v>
      </c>
      <c r="F14">
        <v>500</v>
      </c>
      <c r="G14">
        <v>149</v>
      </c>
      <c r="H14">
        <v>100</v>
      </c>
    </row>
    <row r="15" spans="1:17" x14ac:dyDescent="0.25">
      <c r="D15" t="s">
        <v>116</v>
      </c>
      <c r="E15">
        <v>100000</v>
      </c>
      <c r="F15">
        <v>50000</v>
      </c>
      <c r="G15">
        <v>10000</v>
      </c>
    </row>
    <row r="16" spans="1:17" x14ac:dyDescent="0.25">
      <c r="D16" t="s">
        <v>117</v>
      </c>
      <c r="E16">
        <v>150</v>
      </c>
      <c r="F16">
        <v>100</v>
      </c>
      <c r="G16">
        <v>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C8" sqref="C8"/>
    </sheetView>
  </sheetViews>
  <sheetFormatPr defaultColWidth="11" defaultRowHeight="15.75" x14ac:dyDescent="0.25"/>
  <sheetData>
    <row r="1" spans="1:16" x14ac:dyDescent="0.25">
      <c r="A1" t="s">
        <v>74</v>
      </c>
      <c r="E1">
        <v>125</v>
      </c>
      <c r="F1">
        <v>150</v>
      </c>
      <c r="G1">
        <v>175</v>
      </c>
      <c r="H1">
        <v>200</v>
      </c>
      <c r="J1" t="s">
        <v>100</v>
      </c>
      <c r="K1" t="s">
        <v>102</v>
      </c>
      <c r="L1" t="s">
        <v>99</v>
      </c>
      <c r="M1" t="s">
        <v>98</v>
      </c>
      <c r="N1" t="s">
        <v>96</v>
      </c>
      <c r="O1" t="s">
        <v>63</v>
      </c>
      <c r="P1" t="s">
        <v>97</v>
      </c>
    </row>
    <row r="2" spans="1:16" x14ac:dyDescent="0.25">
      <c r="D2">
        <v>1.2</v>
      </c>
      <c r="E2">
        <v>100</v>
      </c>
      <c r="F2">
        <v>100</v>
      </c>
      <c r="G2">
        <v>100</v>
      </c>
      <c r="H2">
        <v>100</v>
      </c>
      <c r="K2">
        <v>8</v>
      </c>
      <c r="L2">
        <v>33</v>
      </c>
      <c r="M2">
        <f>K2*L2</f>
        <v>264</v>
      </c>
      <c r="N2">
        <v>79</v>
      </c>
      <c r="O2">
        <v>3500</v>
      </c>
      <c r="P2" s="1">
        <f>(M2*N2+(O2))/M2</f>
        <v>92.257575757575751</v>
      </c>
    </row>
    <row r="3" spans="1:16" x14ac:dyDescent="0.25">
      <c r="A3" t="s">
        <v>79</v>
      </c>
      <c r="B3" t="s">
        <v>80</v>
      </c>
      <c r="C3" t="s">
        <v>75</v>
      </c>
      <c r="D3" t="s">
        <v>76</v>
      </c>
      <c r="E3" t="s">
        <v>90</v>
      </c>
      <c r="F3" t="s">
        <v>78</v>
      </c>
      <c r="G3" t="s">
        <v>77</v>
      </c>
      <c r="H3" t="s">
        <v>123</v>
      </c>
    </row>
    <row r="4" spans="1:16" x14ac:dyDescent="0.25">
      <c r="A4" t="s">
        <v>119</v>
      </c>
      <c r="B4" t="s">
        <v>120</v>
      </c>
      <c r="C4">
        <v>95</v>
      </c>
      <c r="D4" s="1">
        <f>C4*D2</f>
        <v>114</v>
      </c>
      <c r="E4" s="1">
        <f>D4*E1/E2</f>
        <v>142.5</v>
      </c>
      <c r="F4" s="1">
        <f>D4*F1/F2</f>
        <v>171</v>
      </c>
      <c r="G4" s="1">
        <f>D4*G1/G2</f>
        <v>199.5</v>
      </c>
      <c r="H4" s="1">
        <f>D4*H1/H2</f>
        <v>228</v>
      </c>
    </row>
    <row r="5" spans="1:16" x14ac:dyDescent="0.25">
      <c r="A5" t="s">
        <v>119</v>
      </c>
      <c r="B5" t="s">
        <v>138</v>
      </c>
      <c r="C5">
        <v>103.75</v>
      </c>
      <c r="D5" s="1">
        <f>C5*D2</f>
        <v>124.5</v>
      </c>
      <c r="E5" s="1">
        <f>D5*E1/E2</f>
        <v>155.625</v>
      </c>
      <c r="F5" s="1">
        <f>D5*F1/F2</f>
        <v>186.75</v>
      </c>
      <c r="G5" s="1">
        <f>D5*G1/G2</f>
        <v>217.875</v>
      </c>
      <c r="H5" s="1">
        <f>D5*H1/H2</f>
        <v>249</v>
      </c>
    </row>
    <row r="6" spans="1:16" x14ac:dyDescent="0.25">
      <c r="A6" t="s">
        <v>119</v>
      </c>
      <c r="B6" t="s">
        <v>140</v>
      </c>
      <c r="C6">
        <v>249.5</v>
      </c>
      <c r="D6" s="1">
        <f>C6*D2</f>
        <v>299.39999999999998</v>
      </c>
      <c r="E6" s="1">
        <f>D6*E1/E2</f>
        <v>374.25</v>
      </c>
      <c r="F6" s="1">
        <f>D6*F1/F2</f>
        <v>449.1</v>
      </c>
      <c r="G6" s="1">
        <f>D6*G1/G2</f>
        <v>523.94999999999993</v>
      </c>
      <c r="H6" s="1">
        <f>D6*H1/H2</f>
        <v>598.79999999999995</v>
      </c>
    </row>
    <row r="7" spans="1:16" x14ac:dyDescent="0.25">
      <c r="A7" t="s">
        <v>119</v>
      </c>
      <c r="B7" t="s">
        <v>139</v>
      </c>
      <c r="C7">
        <v>249.5</v>
      </c>
      <c r="D7" s="1">
        <f>C7*D2</f>
        <v>299.39999999999998</v>
      </c>
      <c r="E7" s="1">
        <f>D7*E1/E2</f>
        <v>374.25</v>
      </c>
      <c r="F7" s="1">
        <f>D7*F1/F2</f>
        <v>449.1</v>
      </c>
      <c r="G7" s="1">
        <f>D7*G1/G2</f>
        <v>523.94999999999993</v>
      </c>
      <c r="H7" s="1">
        <f>D7*H1/H2</f>
        <v>598.79999999999995</v>
      </c>
    </row>
    <row r="8" spans="1:16" x14ac:dyDescent="0.25">
      <c r="A8" t="s">
        <v>121</v>
      </c>
      <c r="B8" t="s">
        <v>122</v>
      </c>
      <c r="C8">
        <v>29.58</v>
      </c>
      <c r="D8" s="1">
        <f>C8*D2</f>
        <v>35.495999999999995</v>
      </c>
      <c r="E8" s="1">
        <f>D8*E1/E2</f>
        <v>44.36999999999999</v>
      </c>
      <c r="F8" s="1">
        <f>D8*F1/F2</f>
        <v>53.244</v>
      </c>
      <c r="G8" s="1">
        <f>D8*G1/G2</f>
        <v>62.117999999999995</v>
      </c>
      <c r="H8" s="1">
        <f>D8*H1/H2</f>
        <v>70.99199999999999</v>
      </c>
      <c r="J8" t="s">
        <v>101</v>
      </c>
      <c r="L8" t="s">
        <v>96</v>
      </c>
      <c r="M8" t="s">
        <v>98</v>
      </c>
      <c r="N8" t="s">
        <v>63</v>
      </c>
      <c r="O8" t="s">
        <v>97</v>
      </c>
    </row>
    <row r="9" spans="1:16" x14ac:dyDescent="0.25">
      <c r="A9" t="s">
        <v>134</v>
      </c>
      <c r="B9">
        <v>16004</v>
      </c>
      <c r="C9">
        <v>324.17</v>
      </c>
      <c r="D9" s="1">
        <f>C9*D2</f>
        <v>389.00400000000002</v>
      </c>
      <c r="E9" s="1">
        <f>D9*E1/E2</f>
        <v>486.255</v>
      </c>
      <c r="F9" s="1">
        <f>D9*F1/F2</f>
        <v>583.50600000000009</v>
      </c>
      <c r="G9" s="1">
        <f>D9*G1/G2</f>
        <v>680.75699999999995</v>
      </c>
      <c r="H9" s="1">
        <f>D9*H1/H2</f>
        <v>778.00800000000004</v>
      </c>
      <c r="L9">
        <v>114</v>
      </c>
      <c r="M9">
        <v>238</v>
      </c>
      <c r="N9">
        <v>0</v>
      </c>
      <c r="O9" s="1">
        <f>(L9*M9+(N9))/M9</f>
        <v>114</v>
      </c>
    </row>
    <row r="10" spans="1:16" x14ac:dyDescent="0.25">
      <c r="A10" t="s">
        <v>137</v>
      </c>
      <c r="B10">
        <v>13221</v>
      </c>
      <c r="C10">
        <v>161.66999999999999</v>
      </c>
      <c r="D10" s="1">
        <f>C10*D2</f>
        <v>194.00399999999999</v>
      </c>
      <c r="E10" s="1">
        <f>D10*E1/E2</f>
        <v>242.505</v>
      </c>
      <c r="F10" s="1">
        <f>D10*F1/F2</f>
        <v>291.00599999999997</v>
      </c>
      <c r="G10" s="1">
        <f>D10*G1/G2</f>
        <v>339.50699999999995</v>
      </c>
      <c r="H10" s="1">
        <f>D10*H1/H2</f>
        <v>388.00799999999998</v>
      </c>
      <c r="O10" s="1"/>
    </row>
    <row r="11" spans="1:16" x14ac:dyDescent="0.25">
      <c r="A11" t="s">
        <v>223</v>
      </c>
      <c r="B11">
        <v>16805</v>
      </c>
      <c r="C11">
        <v>182.875</v>
      </c>
      <c r="D11" s="1">
        <f>C11*D2</f>
        <v>219.45</v>
      </c>
      <c r="E11" s="1">
        <f>D11*E1/E2</f>
        <v>274.3125</v>
      </c>
      <c r="F11" s="1">
        <f>D11*F1/F2</f>
        <v>329.17500000000001</v>
      </c>
      <c r="G11" s="1">
        <f>D11*G1/G2</f>
        <v>384.03750000000002</v>
      </c>
      <c r="H11" s="1">
        <f>D11*H1/H2</f>
        <v>438.9</v>
      </c>
      <c r="O11" s="1"/>
    </row>
    <row r="12" spans="1:16" x14ac:dyDescent="0.25">
      <c r="F12" s="1"/>
    </row>
    <row r="14" spans="1:16" x14ac:dyDescent="0.25">
      <c r="D14" t="s">
        <v>118</v>
      </c>
      <c r="E14">
        <v>1000</v>
      </c>
      <c r="F14">
        <v>500</v>
      </c>
      <c r="G14">
        <v>149</v>
      </c>
      <c r="H14">
        <v>100</v>
      </c>
    </row>
    <row r="15" spans="1:16" x14ac:dyDescent="0.25">
      <c r="D15" t="s">
        <v>116</v>
      </c>
      <c r="E15">
        <v>100000</v>
      </c>
      <c r="F15">
        <v>50000</v>
      </c>
      <c r="G15">
        <v>10000</v>
      </c>
    </row>
    <row r="16" spans="1:16" x14ac:dyDescent="0.25">
      <c r="D16" t="s">
        <v>117</v>
      </c>
      <c r="E16">
        <v>150</v>
      </c>
      <c r="F16">
        <v>100</v>
      </c>
      <c r="G16">
        <v>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5" sqref="C5"/>
    </sheetView>
  </sheetViews>
  <sheetFormatPr defaultColWidth="11" defaultRowHeight="15.75" x14ac:dyDescent="0.25"/>
  <sheetData>
    <row r="1" spans="1:8" x14ac:dyDescent="0.25">
      <c r="A1" t="s">
        <v>74</v>
      </c>
      <c r="E1">
        <v>150</v>
      </c>
      <c r="F1">
        <v>175</v>
      </c>
      <c r="G1">
        <v>200</v>
      </c>
      <c r="H1">
        <v>225</v>
      </c>
    </row>
    <row r="2" spans="1:8" x14ac:dyDescent="0.25">
      <c r="D2">
        <v>1.2</v>
      </c>
      <c r="E2">
        <v>100</v>
      </c>
      <c r="F2">
        <v>100</v>
      </c>
      <c r="G2">
        <v>100</v>
      </c>
      <c r="H2">
        <v>100</v>
      </c>
    </row>
    <row r="3" spans="1:8" x14ac:dyDescent="0.25">
      <c r="A3" t="s">
        <v>79</v>
      </c>
      <c r="B3" t="s">
        <v>80</v>
      </c>
      <c r="C3" t="s">
        <v>75</v>
      </c>
      <c r="D3" t="s">
        <v>76</v>
      </c>
      <c r="E3" t="s">
        <v>90</v>
      </c>
      <c r="F3" t="s">
        <v>78</v>
      </c>
      <c r="G3" t="s">
        <v>77</v>
      </c>
      <c r="H3" t="s">
        <v>123</v>
      </c>
    </row>
    <row r="4" spans="1:8" x14ac:dyDescent="0.25">
      <c r="A4" t="s">
        <v>88</v>
      </c>
      <c r="B4" t="s">
        <v>93</v>
      </c>
      <c r="C4">
        <v>123.64</v>
      </c>
      <c r="D4" s="1">
        <f>C4*D2</f>
        <v>148.36799999999999</v>
      </c>
      <c r="E4" s="1">
        <f>D4*E1/E2</f>
        <v>222.55200000000002</v>
      </c>
      <c r="F4" s="1">
        <f>D4*F1/F2</f>
        <v>259.64400000000001</v>
      </c>
      <c r="G4" s="1">
        <f>D4*G1/G2</f>
        <v>296.73599999999999</v>
      </c>
      <c r="H4" s="1">
        <f>D4*H1/H2</f>
        <v>333.82799999999997</v>
      </c>
    </row>
    <row r="6" spans="1:8" x14ac:dyDescent="0.25">
      <c r="F6">
        <v>1000</v>
      </c>
      <c r="G6">
        <v>500</v>
      </c>
      <c r="H6">
        <v>100</v>
      </c>
    </row>
    <row r="10" spans="1:8" x14ac:dyDescent="0.25">
      <c r="D10" t="s">
        <v>118</v>
      </c>
      <c r="E10">
        <v>1000</v>
      </c>
      <c r="F10">
        <v>500</v>
      </c>
      <c r="G10">
        <v>149</v>
      </c>
      <c r="H10">
        <v>100</v>
      </c>
    </row>
    <row r="11" spans="1:8" x14ac:dyDescent="0.25">
      <c r="D11" t="s">
        <v>116</v>
      </c>
      <c r="E11">
        <v>100000</v>
      </c>
      <c r="F11">
        <v>50000</v>
      </c>
      <c r="G11">
        <v>10000</v>
      </c>
    </row>
    <row r="12" spans="1:8" x14ac:dyDescent="0.25">
      <c r="D12" t="s">
        <v>117</v>
      </c>
      <c r="E12">
        <v>150</v>
      </c>
      <c r="F12">
        <v>100</v>
      </c>
      <c r="G12">
        <v>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I19" sqref="I19"/>
    </sheetView>
  </sheetViews>
  <sheetFormatPr defaultColWidth="11" defaultRowHeight="15.75" x14ac:dyDescent="0.25"/>
  <sheetData>
    <row r="1" spans="1:17" x14ac:dyDescent="0.25">
      <c r="A1" t="s">
        <v>74</v>
      </c>
      <c r="E1">
        <v>125</v>
      </c>
      <c r="F1">
        <v>150</v>
      </c>
      <c r="G1">
        <v>200</v>
      </c>
      <c r="H1">
        <v>250</v>
      </c>
      <c r="K1" t="s">
        <v>100</v>
      </c>
      <c r="L1" t="s">
        <v>102</v>
      </c>
      <c r="M1" t="s">
        <v>99</v>
      </c>
      <c r="N1" t="s">
        <v>98</v>
      </c>
      <c r="O1" t="s">
        <v>96</v>
      </c>
      <c r="P1" t="s">
        <v>63</v>
      </c>
      <c r="Q1" t="s">
        <v>97</v>
      </c>
    </row>
    <row r="2" spans="1:17" x14ac:dyDescent="0.25">
      <c r="D2">
        <v>1.2</v>
      </c>
      <c r="E2">
        <v>100</v>
      </c>
      <c r="F2">
        <v>100</v>
      </c>
      <c r="G2">
        <v>100</v>
      </c>
      <c r="H2">
        <v>100</v>
      </c>
      <c r="L2">
        <v>20</v>
      </c>
      <c r="M2">
        <v>33</v>
      </c>
      <c r="N2">
        <f>L2*M2</f>
        <v>660</v>
      </c>
      <c r="O2">
        <v>30</v>
      </c>
      <c r="P2">
        <v>2200</v>
      </c>
      <c r="Q2" s="1">
        <f>(N2*O2+(P2))/N2</f>
        <v>33.333333333333336</v>
      </c>
    </row>
    <row r="3" spans="1:17" x14ac:dyDescent="0.25">
      <c r="A3" t="s">
        <v>79</v>
      </c>
      <c r="B3" t="s">
        <v>80</v>
      </c>
      <c r="C3" t="s">
        <v>75</v>
      </c>
      <c r="D3" t="s">
        <v>76</v>
      </c>
      <c r="E3" t="s">
        <v>90</v>
      </c>
      <c r="F3" t="s">
        <v>78</v>
      </c>
      <c r="G3" t="s">
        <v>77</v>
      </c>
      <c r="H3" t="s">
        <v>123</v>
      </c>
    </row>
    <row r="4" spans="1:17" x14ac:dyDescent="0.25">
      <c r="A4" t="s">
        <v>86</v>
      </c>
      <c r="B4" t="s">
        <v>87</v>
      </c>
      <c r="C4">
        <v>88.33</v>
      </c>
      <c r="D4" s="1">
        <f>C4*D2</f>
        <v>105.996</v>
      </c>
      <c r="E4" s="1">
        <f>D4*E1/E2</f>
        <v>132.495</v>
      </c>
      <c r="F4" s="1">
        <f>D4*F1/F2</f>
        <v>158.994</v>
      </c>
      <c r="G4" s="1">
        <f>D4*G1/G2</f>
        <v>211.99200000000002</v>
      </c>
      <c r="H4" s="1">
        <f>D4*H1/H2</f>
        <v>264.99</v>
      </c>
    </row>
    <row r="5" spans="1:17" x14ac:dyDescent="0.25">
      <c r="A5" t="s">
        <v>86</v>
      </c>
      <c r="B5" t="s">
        <v>105</v>
      </c>
      <c r="C5">
        <v>229</v>
      </c>
      <c r="D5" s="1">
        <f>C5*D2</f>
        <v>274.8</v>
      </c>
      <c r="E5" s="1">
        <f>D5*E1/E2</f>
        <v>343.5</v>
      </c>
      <c r="F5" s="1">
        <f>D5*F1/F2</f>
        <v>412.2</v>
      </c>
      <c r="G5" s="1">
        <f>D5*G1/G2</f>
        <v>549.6</v>
      </c>
      <c r="H5" s="1">
        <f>D5*H1/H2</f>
        <v>687</v>
      </c>
    </row>
    <row r="6" spans="1:17" x14ac:dyDescent="0.25">
      <c r="A6" t="s">
        <v>86</v>
      </c>
      <c r="B6" t="s">
        <v>110</v>
      </c>
      <c r="C6">
        <v>93.19</v>
      </c>
      <c r="D6" s="1">
        <f>C6*D2</f>
        <v>111.82799999999999</v>
      </c>
      <c r="E6" s="1">
        <f>D6*E1/E2</f>
        <v>139.78499999999997</v>
      </c>
      <c r="F6" s="1">
        <f>D6*F1/F2</f>
        <v>167.74199999999996</v>
      </c>
      <c r="G6" s="1">
        <f>D6*G1/G2</f>
        <v>223.65599999999998</v>
      </c>
      <c r="H6" s="1">
        <f>D6*H1/H2</f>
        <v>279.56999999999994</v>
      </c>
    </row>
    <row r="7" spans="1:17" x14ac:dyDescent="0.25">
      <c r="A7" t="s">
        <v>86</v>
      </c>
      <c r="B7" t="s">
        <v>111</v>
      </c>
      <c r="C7">
        <v>99.68</v>
      </c>
      <c r="D7" s="1">
        <f>C7*D2</f>
        <v>119.616</v>
      </c>
      <c r="E7" s="1">
        <f>D7*E1/E2</f>
        <v>149.52000000000001</v>
      </c>
      <c r="F7" s="1">
        <f>D7*F1/F2</f>
        <v>179.42400000000001</v>
      </c>
      <c r="G7" s="1">
        <f>D7*G1/G2</f>
        <v>239.232</v>
      </c>
      <c r="H7" s="1">
        <f>D7*H1/H2</f>
        <v>299.04000000000002</v>
      </c>
      <c r="K7" t="s">
        <v>101</v>
      </c>
      <c r="M7" t="s">
        <v>96</v>
      </c>
      <c r="N7" t="s">
        <v>98</v>
      </c>
      <c r="O7" t="s">
        <v>63</v>
      </c>
      <c r="P7" t="s">
        <v>97</v>
      </c>
    </row>
    <row r="8" spans="1:17" x14ac:dyDescent="0.25">
      <c r="A8" t="s">
        <v>86</v>
      </c>
      <c r="B8" t="s">
        <v>112</v>
      </c>
      <c r="C8">
        <v>33.33</v>
      </c>
      <c r="D8" s="1">
        <f>C8*D2</f>
        <v>39.995999999999995</v>
      </c>
      <c r="E8" s="1">
        <f>D8*E1/E2</f>
        <v>49.99499999999999</v>
      </c>
      <c r="F8" s="1">
        <f>D8*F1/F2</f>
        <v>59.994</v>
      </c>
      <c r="G8" s="1">
        <f>D8*G1/G2</f>
        <v>79.99199999999999</v>
      </c>
      <c r="H8" s="1">
        <f>D8*H1/H2</f>
        <v>99.989999999999981</v>
      </c>
      <c r="M8">
        <v>59</v>
      </c>
      <c r="N8">
        <v>400</v>
      </c>
      <c r="O8">
        <v>2200</v>
      </c>
      <c r="P8" s="1">
        <f>(M8*N8+(O8))/N8</f>
        <v>64.5</v>
      </c>
    </row>
    <row r="9" spans="1:17" x14ac:dyDescent="0.25">
      <c r="A9" t="s">
        <v>86</v>
      </c>
      <c r="B9" t="s">
        <v>113</v>
      </c>
      <c r="C9">
        <v>64.5</v>
      </c>
      <c r="D9" s="1">
        <f>C9*D2</f>
        <v>77.399999999999991</v>
      </c>
      <c r="E9" s="1">
        <f>D9*E1/E2</f>
        <v>96.749999999999986</v>
      </c>
      <c r="F9" s="1">
        <f>D9*F1/F2</f>
        <v>116.09999999999998</v>
      </c>
      <c r="G9" s="1">
        <f>D9*G1/G2</f>
        <v>154.79999999999998</v>
      </c>
      <c r="H9" s="1">
        <f>D9*H1/H2</f>
        <v>193.49999999999997</v>
      </c>
      <c r="P9" s="1"/>
    </row>
    <row r="12" spans="1:17" x14ac:dyDescent="0.25">
      <c r="D12" t="s">
        <v>118</v>
      </c>
      <c r="E12">
        <v>1000</v>
      </c>
      <c r="F12">
        <v>500</v>
      </c>
      <c r="G12">
        <v>149</v>
      </c>
      <c r="H12">
        <v>100</v>
      </c>
    </row>
    <row r="13" spans="1:17" x14ac:dyDescent="0.25">
      <c r="D13" t="s">
        <v>116</v>
      </c>
      <c r="E13">
        <v>100000</v>
      </c>
      <c r="F13">
        <v>50000</v>
      </c>
      <c r="G13">
        <v>10000</v>
      </c>
    </row>
    <row r="14" spans="1:17" x14ac:dyDescent="0.25">
      <c r="D14" t="s">
        <v>117</v>
      </c>
      <c r="E14">
        <v>150</v>
      </c>
      <c r="F14">
        <v>100</v>
      </c>
      <c r="G14">
        <v>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C22" sqref="C22"/>
    </sheetView>
  </sheetViews>
  <sheetFormatPr defaultColWidth="11" defaultRowHeight="15.75" x14ac:dyDescent="0.25"/>
  <cols>
    <col min="1" max="1" width="15.5" customWidth="1"/>
    <col min="8" max="8" width="11" customWidth="1"/>
  </cols>
  <sheetData>
    <row r="1" spans="1:16" x14ac:dyDescent="0.25">
      <c r="A1" t="s">
        <v>74</v>
      </c>
      <c r="E1">
        <v>125</v>
      </c>
      <c r="F1">
        <v>150</v>
      </c>
      <c r="G1">
        <v>175</v>
      </c>
      <c r="H1">
        <v>200</v>
      </c>
      <c r="J1" t="s">
        <v>100</v>
      </c>
      <c r="K1" t="s">
        <v>102</v>
      </c>
      <c r="L1" t="s">
        <v>99</v>
      </c>
      <c r="M1" t="s">
        <v>98</v>
      </c>
      <c r="N1" t="s">
        <v>96</v>
      </c>
      <c r="O1" t="s">
        <v>63</v>
      </c>
      <c r="P1" t="s">
        <v>97</v>
      </c>
    </row>
    <row r="2" spans="1:16" x14ac:dyDescent="0.25">
      <c r="D2">
        <v>1.2</v>
      </c>
      <c r="E2">
        <v>100</v>
      </c>
      <c r="F2">
        <v>100</v>
      </c>
      <c r="G2">
        <v>100</v>
      </c>
      <c r="H2">
        <v>100</v>
      </c>
      <c r="K2">
        <v>20</v>
      </c>
      <c r="L2">
        <v>33</v>
      </c>
      <c r="M2">
        <f>K2*L2</f>
        <v>660</v>
      </c>
      <c r="N2">
        <v>67.11</v>
      </c>
      <c r="O2">
        <v>3750</v>
      </c>
      <c r="P2" s="1">
        <f>(M2*N2+(O2))/M2</f>
        <v>72.791818181818186</v>
      </c>
    </row>
    <row r="3" spans="1:16" x14ac:dyDescent="0.25">
      <c r="A3" t="s">
        <v>79</v>
      </c>
      <c r="B3" t="s">
        <v>80</v>
      </c>
      <c r="C3" t="s">
        <v>75</v>
      </c>
      <c r="D3" t="s">
        <v>76</v>
      </c>
      <c r="E3" t="s">
        <v>90</v>
      </c>
      <c r="F3" t="s">
        <v>78</v>
      </c>
      <c r="G3" t="s">
        <v>77</v>
      </c>
      <c r="H3" t="s">
        <v>123</v>
      </c>
    </row>
    <row r="4" spans="1:16" x14ac:dyDescent="0.25">
      <c r="A4" t="s">
        <v>108</v>
      </c>
      <c r="B4" t="s">
        <v>95</v>
      </c>
      <c r="C4">
        <v>93.2</v>
      </c>
      <c r="D4" s="1">
        <f>C4*D2</f>
        <v>111.84</v>
      </c>
      <c r="E4" s="1">
        <f>D4*E1/E2</f>
        <v>139.80000000000001</v>
      </c>
      <c r="F4" s="1">
        <f>D4*F1/F2</f>
        <v>167.76</v>
      </c>
      <c r="G4" s="1">
        <f>D4*G1/G2</f>
        <v>195.72</v>
      </c>
      <c r="H4" s="1">
        <f>D4*H1/H2</f>
        <v>223.68</v>
      </c>
    </row>
    <row r="5" spans="1:16" x14ac:dyDescent="0.25">
      <c r="A5" t="s">
        <v>106</v>
      </c>
      <c r="B5">
        <v>5115121</v>
      </c>
      <c r="C5">
        <v>36.29</v>
      </c>
      <c r="D5" s="1">
        <f>C5*D2</f>
        <v>43.547999999999995</v>
      </c>
      <c r="E5" s="1">
        <f>D5*E1/E2</f>
        <v>54.434999999999988</v>
      </c>
      <c r="F5" s="1">
        <f>D5*F1/F2</f>
        <v>65.321999999999989</v>
      </c>
      <c r="G5" s="1">
        <f>D5*G1/G2</f>
        <v>76.208999999999989</v>
      </c>
      <c r="H5" s="1">
        <f>D5*H1/H2</f>
        <v>87.095999999999989</v>
      </c>
    </row>
    <row r="6" spans="1:16" x14ac:dyDescent="0.25">
      <c r="A6" t="s">
        <v>107</v>
      </c>
      <c r="B6">
        <v>5118160</v>
      </c>
      <c r="C6">
        <v>46.91</v>
      </c>
      <c r="D6" s="1">
        <f>C6*D2</f>
        <v>56.291999999999994</v>
      </c>
      <c r="E6" s="1">
        <f>D6*E1/E2</f>
        <v>70.364999999999995</v>
      </c>
      <c r="F6" s="1">
        <f>D6*F1/F2</f>
        <v>84.437999999999988</v>
      </c>
      <c r="G6" s="1">
        <f>D6*G1/G2</f>
        <v>98.510999999999981</v>
      </c>
      <c r="H6" s="1">
        <f>D6*H1/H2</f>
        <v>112.584</v>
      </c>
    </row>
    <row r="7" spans="1:16" x14ac:dyDescent="0.25">
      <c r="A7" s="4" t="s">
        <v>127</v>
      </c>
      <c r="B7" s="4">
        <v>5118160</v>
      </c>
      <c r="C7" s="4">
        <v>57.01</v>
      </c>
      <c r="D7" s="1">
        <f>C7*D2</f>
        <v>68.411999999999992</v>
      </c>
      <c r="E7" s="1">
        <f>D7*E1/E2</f>
        <v>85.514999999999986</v>
      </c>
      <c r="F7" s="1">
        <f>D7*F1/F2</f>
        <v>102.61799999999999</v>
      </c>
      <c r="G7" s="1">
        <f>D7*G1/G2</f>
        <v>119.72099999999999</v>
      </c>
      <c r="H7" s="1">
        <f>D7*H1/H2</f>
        <v>136.82399999999998</v>
      </c>
    </row>
    <row r="8" spans="1:16" x14ac:dyDescent="0.25">
      <c r="A8" t="s">
        <v>109</v>
      </c>
      <c r="B8">
        <v>5410110</v>
      </c>
      <c r="C8">
        <v>61.53</v>
      </c>
      <c r="D8" s="1">
        <f>C8*D2</f>
        <v>73.835999999999999</v>
      </c>
      <c r="E8" s="1">
        <f>D8*E1/E2</f>
        <v>92.295000000000002</v>
      </c>
      <c r="F8" s="1">
        <f>D8*F1/F2</f>
        <v>110.75399999999999</v>
      </c>
      <c r="G8" s="1">
        <f>D8*G1/G2</f>
        <v>129.21299999999999</v>
      </c>
      <c r="H8" s="1">
        <f>D8*H1/H2</f>
        <v>147.672</v>
      </c>
    </row>
    <row r="9" spans="1:16" x14ac:dyDescent="0.25">
      <c r="A9" t="s">
        <v>230</v>
      </c>
      <c r="B9">
        <v>6110130</v>
      </c>
      <c r="C9">
        <v>172.7</v>
      </c>
      <c r="D9" s="1">
        <f>C9*D2</f>
        <v>207.23999999999998</v>
      </c>
      <c r="E9" s="1">
        <f>D9*E1/E2</f>
        <v>259.04999999999995</v>
      </c>
      <c r="F9" s="1">
        <f>D9*F1/F2</f>
        <v>310.85999999999996</v>
      </c>
      <c r="G9" s="1">
        <f>D9*G1/G2</f>
        <v>362.67</v>
      </c>
      <c r="H9" s="1">
        <f>D9*H1/H2</f>
        <v>414.4799999999999</v>
      </c>
    </row>
    <row r="10" spans="1:16" x14ac:dyDescent="0.25">
      <c r="A10" t="s">
        <v>229</v>
      </c>
      <c r="B10">
        <v>6110111</v>
      </c>
      <c r="C10">
        <v>91.53</v>
      </c>
      <c r="D10" s="1">
        <f>C10*D2</f>
        <v>109.836</v>
      </c>
      <c r="E10" s="1">
        <f>D10*E1/E2</f>
        <v>137.29499999999999</v>
      </c>
      <c r="F10" s="1">
        <f>D10*F1/F2</f>
        <v>164.75400000000002</v>
      </c>
      <c r="G10" s="1">
        <f>D10*G1/G2</f>
        <v>192.21299999999999</v>
      </c>
      <c r="H10" s="1">
        <f>D10*H1/H2</f>
        <v>219.672</v>
      </c>
    </row>
    <row r="11" spans="1:16" x14ac:dyDescent="0.25">
      <c r="A11" t="s">
        <v>231</v>
      </c>
      <c r="B11">
        <v>6110160</v>
      </c>
      <c r="C11">
        <v>67.040000000000006</v>
      </c>
      <c r="D11" s="1">
        <f>C11*D2</f>
        <v>80.448000000000008</v>
      </c>
      <c r="E11" s="1">
        <f>D11*E1/E2</f>
        <v>100.56000000000002</v>
      </c>
      <c r="F11" s="1">
        <f>D11*F1/F2</f>
        <v>120.67200000000001</v>
      </c>
      <c r="G11" s="1">
        <f>D11*G1/G2</f>
        <v>140.78400000000002</v>
      </c>
      <c r="H11" s="1">
        <f>D11*H1/H2</f>
        <v>160.89600000000002</v>
      </c>
    </row>
    <row r="12" spans="1:16" x14ac:dyDescent="0.25">
      <c r="A12" t="s">
        <v>115</v>
      </c>
      <c r="B12">
        <v>6110110</v>
      </c>
      <c r="C12">
        <v>117.44</v>
      </c>
      <c r="D12" s="1">
        <f>C12*D2</f>
        <v>140.928</v>
      </c>
      <c r="E12" s="1">
        <f>D12*E1/E2</f>
        <v>176.16</v>
      </c>
      <c r="F12" s="1">
        <f>D12*F1/F2</f>
        <v>211.392</v>
      </c>
      <c r="G12" s="1">
        <f>D12*G1/G2</f>
        <v>246.62399999999997</v>
      </c>
      <c r="H12" s="1">
        <f>D12*H1/H2</f>
        <v>281.85599999999999</v>
      </c>
    </row>
    <row r="13" spans="1:16" x14ac:dyDescent="0.25">
      <c r="A13" t="s">
        <v>128</v>
      </c>
      <c r="B13">
        <v>6110140</v>
      </c>
      <c r="C13">
        <v>105.78</v>
      </c>
      <c r="D13" s="1">
        <f>C13*D2</f>
        <v>126.93599999999999</v>
      </c>
      <c r="E13" s="1">
        <f>D13*E1/E2</f>
        <v>158.66999999999999</v>
      </c>
      <c r="F13" s="1">
        <f>D13*F1/F2</f>
        <v>190.40399999999997</v>
      </c>
      <c r="G13" s="1">
        <f>D13*G1/G2</f>
        <v>222.13800000000001</v>
      </c>
      <c r="H13" s="1">
        <f>D13*H1/H2</f>
        <v>253.87199999999996</v>
      </c>
    </row>
    <row r="14" spans="1:16" x14ac:dyDescent="0.25">
      <c r="A14" t="s">
        <v>129</v>
      </c>
      <c r="B14">
        <v>6110110</v>
      </c>
      <c r="C14">
        <v>96.84</v>
      </c>
      <c r="D14" s="1">
        <f>C14*D2</f>
        <v>116.208</v>
      </c>
      <c r="E14" s="1">
        <f>D14*E1/E2</f>
        <v>145.26</v>
      </c>
      <c r="F14" s="1">
        <f>D14*F1/F2</f>
        <v>174.31200000000001</v>
      </c>
      <c r="G14" s="1">
        <f>D14*G1/G2</f>
        <v>203.364</v>
      </c>
      <c r="H14" s="1">
        <f>D14*H1/H2</f>
        <v>232.416</v>
      </c>
    </row>
    <row r="15" spans="1:16" x14ac:dyDescent="0.25">
      <c r="A15" t="s">
        <v>130</v>
      </c>
      <c r="B15">
        <v>6110110</v>
      </c>
      <c r="C15">
        <v>88.84</v>
      </c>
      <c r="D15" s="1">
        <f>C15*D2</f>
        <v>106.608</v>
      </c>
      <c r="E15" s="1">
        <f>D15*E1/E2</f>
        <v>133.26</v>
      </c>
      <c r="F15" s="1">
        <f>D15*F1/F2</f>
        <v>159.91200000000001</v>
      </c>
      <c r="G15" s="1">
        <f>D15*G1/G2</f>
        <v>186.56400000000002</v>
      </c>
      <c r="H15" s="1">
        <f>D15*H1/H2</f>
        <v>213.21600000000001</v>
      </c>
    </row>
    <row r="16" spans="1:16" x14ac:dyDescent="0.25">
      <c r="A16" t="s">
        <v>131</v>
      </c>
      <c r="B16">
        <v>6110145</v>
      </c>
      <c r="C16">
        <v>162.58000000000001</v>
      </c>
      <c r="D16" s="1">
        <f>C16*D2</f>
        <v>195.096</v>
      </c>
      <c r="E16" s="1">
        <f>D16*E1/E2</f>
        <v>243.87</v>
      </c>
      <c r="F16" s="1">
        <f>D16*F1/F2</f>
        <v>292.64400000000001</v>
      </c>
      <c r="G16" s="1">
        <f>D16*G1/G2</f>
        <v>341.41800000000001</v>
      </c>
      <c r="H16" s="1">
        <f>D16*H1/H2</f>
        <v>390.19199999999995</v>
      </c>
    </row>
    <row r="17" spans="1:15" x14ac:dyDescent="0.25">
      <c r="A17" t="s">
        <v>89</v>
      </c>
      <c r="B17">
        <v>6010120</v>
      </c>
      <c r="C17">
        <v>79.239999999999995</v>
      </c>
      <c r="D17" s="1">
        <f>C17*D2</f>
        <v>95.087999999999994</v>
      </c>
      <c r="E17" s="1">
        <f>D17*E1/E2</f>
        <v>118.86</v>
      </c>
      <c r="F17" s="1">
        <f>D17*F1/F2</f>
        <v>142.63199999999998</v>
      </c>
      <c r="G17" s="1">
        <f>D17*G1/G2</f>
        <v>166.40399999999997</v>
      </c>
      <c r="H17" s="1">
        <f>D17*H1/H2</f>
        <v>190.17599999999999</v>
      </c>
    </row>
    <row r="18" spans="1:15" x14ac:dyDescent="0.25">
      <c r="A18" t="s">
        <v>227</v>
      </c>
      <c r="B18">
        <v>6012340</v>
      </c>
      <c r="C18">
        <v>88.94</v>
      </c>
      <c r="D18" s="1">
        <f>C18*D2</f>
        <v>106.72799999999999</v>
      </c>
      <c r="E18" s="1">
        <f>D18*E1/E2</f>
        <v>133.41</v>
      </c>
      <c r="F18" s="1">
        <f>D18*F1/F2</f>
        <v>160.09199999999998</v>
      </c>
      <c r="G18" s="1">
        <f>D18*G1/G2</f>
        <v>186.77399999999997</v>
      </c>
      <c r="H18" s="1">
        <f>D18*H1/H2</f>
        <v>213.45599999999999</v>
      </c>
    </row>
    <row r="19" spans="1:15" x14ac:dyDescent="0.25">
      <c r="A19" t="s">
        <v>219</v>
      </c>
      <c r="B19">
        <v>6017201</v>
      </c>
      <c r="C19">
        <v>37.56</v>
      </c>
      <c r="D19" s="1">
        <f>C19*D2</f>
        <v>45.072000000000003</v>
      </c>
      <c r="E19" s="1">
        <f>D19*E1/E2</f>
        <v>56.34</v>
      </c>
      <c r="F19" s="1">
        <f>D19*F1/F2</f>
        <v>67.608000000000004</v>
      </c>
      <c r="G19" s="1">
        <f>D19*G1/G2</f>
        <v>78.876000000000005</v>
      </c>
      <c r="H19" s="1">
        <f>D19*H1/H2</f>
        <v>90.14400000000002</v>
      </c>
    </row>
    <row r="20" spans="1:15" x14ac:dyDescent="0.25">
      <c r="A20" t="s">
        <v>226</v>
      </c>
      <c r="B20">
        <v>6017202</v>
      </c>
      <c r="C20">
        <v>46.24</v>
      </c>
      <c r="D20" s="1">
        <f>C20*D2</f>
        <v>55.488</v>
      </c>
      <c r="E20" s="1">
        <f>D20*E1/E2</f>
        <v>69.36</v>
      </c>
      <c r="F20" s="1">
        <f>D20*F1/F2</f>
        <v>83.232000000000014</v>
      </c>
      <c r="G20" s="1">
        <f>D20*G1/G2</f>
        <v>97.103999999999999</v>
      </c>
      <c r="H20" s="1">
        <f>D20*H1/H2</f>
        <v>110.976</v>
      </c>
    </row>
    <row r="21" spans="1:15" x14ac:dyDescent="0.25">
      <c r="A21" t="s">
        <v>225</v>
      </c>
      <c r="B21">
        <v>6017301</v>
      </c>
      <c r="C21">
        <v>72.790000000000006</v>
      </c>
      <c r="D21" s="1">
        <f>C21*D2</f>
        <v>87.347999999999999</v>
      </c>
      <c r="E21" s="1">
        <f>D21*E1/E2</f>
        <v>109.185</v>
      </c>
      <c r="F21" s="1">
        <f>D21*F1/F2</f>
        <v>131.02200000000002</v>
      </c>
      <c r="G21" s="1">
        <f>D21*G1/G2</f>
        <v>152.85900000000001</v>
      </c>
      <c r="H21" s="1">
        <f>D21*H1/H2</f>
        <v>174.696</v>
      </c>
    </row>
    <row r="22" spans="1:15" x14ac:dyDescent="0.25">
      <c r="A22" t="s">
        <v>228</v>
      </c>
      <c r="B22">
        <v>6017202</v>
      </c>
      <c r="C22">
        <v>81.8</v>
      </c>
      <c r="D22" s="1">
        <f>C22*D2</f>
        <v>98.16</v>
      </c>
      <c r="E22" s="1">
        <f>D22*E1/E2</f>
        <v>122.7</v>
      </c>
      <c r="F22" s="1">
        <f>D22*F1/F2</f>
        <v>147.24</v>
      </c>
      <c r="G22" s="1">
        <f>D22*G1/G2</f>
        <v>171.78</v>
      </c>
      <c r="H22" s="1">
        <f>D22*H1/H2</f>
        <v>196.32</v>
      </c>
    </row>
    <row r="23" spans="1:15" x14ac:dyDescent="0.25">
      <c r="A23" t="s">
        <v>232</v>
      </c>
      <c r="C23">
        <v>101.11</v>
      </c>
      <c r="D23" s="1">
        <f>C23*D2</f>
        <v>121.33199999999999</v>
      </c>
      <c r="E23" s="1">
        <f>D23*E1/E2</f>
        <v>151.66499999999999</v>
      </c>
      <c r="F23" s="1">
        <f>D23*F1/F2</f>
        <v>181.99799999999999</v>
      </c>
      <c r="G23" s="1">
        <f>D23*G1/G2</f>
        <v>212.33099999999999</v>
      </c>
      <c r="H23" s="1">
        <f>D23*H1/H2</f>
        <v>242.66399999999999</v>
      </c>
    </row>
    <row r="24" spans="1:15" x14ac:dyDescent="0.25">
      <c r="A24" t="s">
        <v>233</v>
      </c>
      <c r="C24">
        <v>179.57</v>
      </c>
      <c r="D24" s="1">
        <f>C24*D2</f>
        <v>215.48399999999998</v>
      </c>
      <c r="E24" s="1">
        <f>D24*E1/E2</f>
        <v>269.35499999999996</v>
      </c>
      <c r="F24" s="1">
        <f>D24*F1/F2</f>
        <v>323.226</v>
      </c>
      <c r="G24" s="1">
        <f>D24*G1/G2</f>
        <v>377.09699999999998</v>
      </c>
      <c r="H24" s="1">
        <f>D24*H1/H2</f>
        <v>430.96799999999996</v>
      </c>
    </row>
    <row r="25" spans="1:15" x14ac:dyDescent="0.25">
      <c r="A25" t="s">
        <v>239</v>
      </c>
      <c r="C25">
        <v>179.57</v>
      </c>
      <c r="D25" s="1" t="e">
        <f>C25*D3</f>
        <v>#VALUE!</v>
      </c>
      <c r="E25" s="1" t="e">
        <f>D25*E2/E3</f>
        <v>#VALUE!</v>
      </c>
      <c r="F25" s="1" t="e">
        <f>D25*F2/F3</f>
        <v>#VALUE!</v>
      </c>
      <c r="G25" s="1" t="e">
        <f>D25*G2/G3</f>
        <v>#VALUE!</v>
      </c>
      <c r="H25" s="1" t="e">
        <f>D25*H2/H3</f>
        <v>#VALUE!</v>
      </c>
    </row>
    <row r="26" spans="1:15" ht="15.95" customHeight="1" x14ac:dyDescent="0.25">
      <c r="A26" t="s">
        <v>228</v>
      </c>
      <c r="B26">
        <v>6017302</v>
      </c>
      <c r="C26">
        <v>81.650000000000006</v>
      </c>
      <c r="D26" s="1">
        <f>C26*D2</f>
        <v>97.98</v>
      </c>
      <c r="E26" s="1">
        <f>D26*E1/E2</f>
        <v>122.47499999999999</v>
      </c>
      <c r="F26" s="1">
        <f>D26*F1/F2</f>
        <v>146.97</v>
      </c>
      <c r="G26" s="1">
        <f>D26*G1/G2</f>
        <v>171.465</v>
      </c>
      <c r="H26" s="1">
        <f>D26*H1/H2</f>
        <v>195.96</v>
      </c>
    </row>
    <row r="27" spans="1:15" ht="15.95" customHeight="1" x14ac:dyDescent="0.25">
      <c r="A27" t="s">
        <v>234</v>
      </c>
      <c r="B27">
        <v>6014100</v>
      </c>
      <c r="C27">
        <v>81.650000000000006</v>
      </c>
      <c r="D27" s="1">
        <v>70.930000000000007</v>
      </c>
      <c r="E27" s="1">
        <f>D27*E1/E2</f>
        <v>88.662499999999994</v>
      </c>
      <c r="F27" s="1">
        <f>D27*F1/F2</f>
        <v>106.39500000000002</v>
      </c>
      <c r="G27" s="1">
        <f>D27*G1/G2</f>
        <v>124.12750000000001</v>
      </c>
      <c r="H27" s="1">
        <f>D27*H1/H2</f>
        <v>141.86000000000001</v>
      </c>
    </row>
    <row r="28" spans="1:15" x14ac:dyDescent="0.25">
      <c r="D28" s="1"/>
      <c r="E28" s="1"/>
      <c r="F28" s="1"/>
      <c r="G28" s="1"/>
      <c r="H28" s="1"/>
    </row>
    <row r="29" spans="1:15" x14ac:dyDescent="0.25">
      <c r="A29" t="s">
        <v>220</v>
      </c>
      <c r="C29">
        <v>104.04</v>
      </c>
      <c r="D29" s="1">
        <f>C29*D2</f>
        <v>124.848</v>
      </c>
      <c r="E29" s="1">
        <f>D29*E1/E2</f>
        <v>156.06</v>
      </c>
      <c r="F29" s="1">
        <f>D29*F1/F2</f>
        <v>187.27200000000002</v>
      </c>
      <c r="G29" s="1">
        <f>D29*G1/G2</f>
        <v>218.48400000000001</v>
      </c>
      <c r="H29" s="1">
        <f>D29*H1/H2</f>
        <v>249.696</v>
      </c>
    </row>
    <row r="30" spans="1:15" x14ac:dyDescent="0.25">
      <c r="D30" s="1"/>
      <c r="E30" s="1"/>
      <c r="F30" s="1"/>
      <c r="G30" s="1"/>
      <c r="H30" s="1"/>
      <c r="J30" t="s">
        <v>101</v>
      </c>
      <c r="L30" t="s">
        <v>96</v>
      </c>
      <c r="M30" t="s">
        <v>98</v>
      </c>
      <c r="N30" t="s">
        <v>63</v>
      </c>
      <c r="O30" t="s">
        <v>97</v>
      </c>
    </row>
    <row r="31" spans="1:15" x14ac:dyDescent="0.25">
      <c r="C31" s="1"/>
      <c r="L31">
        <v>18.41</v>
      </c>
      <c r="M31">
        <v>2000</v>
      </c>
      <c r="N31">
        <v>3750</v>
      </c>
      <c r="O31" s="1">
        <f>(L31*M31+(N31))/M31</f>
        <v>20.285</v>
      </c>
    </row>
    <row r="32" spans="1:15" x14ac:dyDescent="0.25">
      <c r="F32" s="1"/>
    </row>
    <row r="34" spans="4:8" x14ac:dyDescent="0.25">
      <c r="D34" t="s">
        <v>118</v>
      </c>
      <c r="E34">
        <v>1000</v>
      </c>
      <c r="F34">
        <v>500</v>
      </c>
      <c r="G34">
        <v>149</v>
      </c>
      <c r="H34">
        <v>100</v>
      </c>
    </row>
    <row r="35" spans="4:8" x14ac:dyDescent="0.25">
      <c r="D35" t="s">
        <v>116</v>
      </c>
      <c r="E35">
        <v>100000</v>
      </c>
      <c r="F35">
        <v>50000</v>
      </c>
      <c r="G35">
        <v>10000</v>
      </c>
    </row>
    <row r="36" spans="4:8" x14ac:dyDescent="0.25">
      <c r="D36" t="s">
        <v>117</v>
      </c>
      <c r="E36">
        <v>150</v>
      </c>
      <c r="F36">
        <v>100</v>
      </c>
      <c r="G36">
        <v>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E8" sqref="E8"/>
    </sheetView>
  </sheetViews>
  <sheetFormatPr defaultColWidth="11" defaultRowHeight="15.75" x14ac:dyDescent="0.25"/>
  <sheetData>
    <row r="1" spans="1:16" x14ac:dyDescent="0.25">
      <c r="A1" t="s">
        <v>74</v>
      </c>
      <c r="E1">
        <v>125</v>
      </c>
      <c r="F1">
        <v>150</v>
      </c>
      <c r="G1">
        <v>175</v>
      </c>
      <c r="H1">
        <v>200</v>
      </c>
      <c r="J1" t="s">
        <v>100</v>
      </c>
      <c r="K1" t="s">
        <v>102</v>
      </c>
      <c r="L1" t="s">
        <v>99</v>
      </c>
      <c r="M1" t="s">
        <v>98</v>
      </c>
      <c r="N1" t="s">
        <v>96</v>
      </c>
      <c r="O1" t="s">
        <v>63</v>
      </c>
      <c r="P1" t="s">
        <v>97</v>
      </c>
    </row>
    <row r="2" spans="1:16" x14ac:dyDescent="0.25">
      <c r="D2">
        <v>1.2</v>
      </c>
      <c r="E2">
        <v>100</v>
      </c>
      <c r="F2">
        <v>100</v>
      </c>
      <c r="G2">
        <v>100</v>
      </c>
      <c r="H2">
        <v>100</v>
      </c>
      <c r="K2">
        <v>8</v>
      </c>
      <c r="L2">
        <v>33</v>
      </c>
      <c r="M2">
        <f>K2*L2</f>
        <v>264</v>
      </c>
      <c r="N2">
        <v>79</v>
      </c>
      <c r="O2">
        <v>3500</v>
      </c>
      <c r="P2" s="1">
        <f>(M2*N2+(O2))/M2</f>
        <v>92.257575757575751</v>
      </c>
    </row>
    <row r="3" spans="1:16" x14ac:dyDescent="0.25">
      <c r="A3" t="s">
        <v>79</v>
      </c>
      <c r="B3" t="s">
        <v>80</v>
      </c>
      <c r="C3" t="s">
        <v>75</v>
      </c>
      <c r="D3" t="s">
        <v>76</v>
      </c>
      <c r="E3" t="s">
        <v>90</v>
      </c>
      <c r="F3" t="s">
        <v>78</v>
      </c>
      <c r="G3" t="s">
        <v>77</v>
      </c>
      <c r="H3" t="s">
        <v>123</v>
      </c>
    </row>
    <row r="4" spans="1:16" x14ac:dyDescent="0.25">
      <c r="A4" t="s">
        <v>108</v>
      </c>
      <c r="B4" t="s">
        <v>95</v>
      </c>
      <c r="C4">
        <v>92.25</v>
      </c>
      <c r="D4" s="1">
        <f>C4*D2</f>
        <v>110.7</v>
      </c>
      <c r="E4" s="1">
        <f>D4*E1/E2</f>
        <v>138.375</v>
      </c>
      <c r="F4" s="1">
        <f>D4*F1/F2</f>
        <v>166.05</v>
      </c>
      <c r="G4" s="1">
        <f>D4*G1/G2</f>
        <v>193.72499999999999</v>
      </c>
      <c r="H4" s="1">
        <f>D4*H1/H2</f>
        <v>221.4</v>
      </c>
    </row>
    <row r="5" spans="1:16" x14ac:dyDescent="0.25">
      <c r="A5" t="s">
        <v>106</v>
      </c>
      <c r="B5">
        <v>5115121</v>
      </c>
      <c r="C5">
        <v>36.020000000000003</v>
      </c>
      <c r="D5" s="1">
        <f>C5*D2</f>
        <v>43.224000000000004</v>
      </c>
      <c r="E5" s="1">
        <f>D5*E1/E2</f>
        <v>54.030000000000008</v>
      </c>
      <c r="F5" s="1">
        <f>D5*F1/F2</f>
        <v>64.835999999999999</v>
      </c>
      <c r="G5" s="1">
        <f>D5*G1/G2</f>
        <v>75.64200000000001</v>
      </c>
      <c r="H5" s="1">
        <f>D5*H1/H2</f>
        <v>86.448000000000008</v>
      </c>
    </row>
    <row r="6" spans="1:16" x14ac:dyDescent="0.25">
      <c r="A6" t="s">
        <v>107</v>
      </c>
      <c r="B6">
        <v>5118160</v>
      </c>
      <c r="C6">
        <v>46.44</v>
      </c>
      <c r="D6" s="1">
        <f>C6*D2</f>
        <v>55.727999999999994</v>
      </c>
      <c r="E6" s="1">
        <f>D6*E1/E2</f>
        <v>69.66</v>
      </c>
      <c r="F6" s="1">
        <f>D6*F1/F2</f>
        <v>83.591999999999985</v>
      </c>
      <c r="G6" s="1">
        <f>D6*G1/G2</f>
        <v>97.524000000000001</v>
      </c>
      <c r="H6" s="1">
        <f>D6*H1/H2</f>
        <v>111.45599999999999</v>
      </c>
    </row>
    <row r="7" spans="1:16" x14ac:dyDescent="0.25">
      <c r="A7" t="s">
        <v>221</v>
      </c>
      <c r="C7">
        <v>77.13</v>
      </c>
      <c r="D7" s="1">
        <f>C7*D2</f>
        <v>92.555999999999997</v>
      </c>
      <c r="E7" s="1">
        <f>D7*E1/E2</f>
        <v>115.69499999999999</v>
      </c>
      <c r="F7" s="1">
        <f>D7*F1/F2</f>
        <v>138.834</v>
      </c>
      <c r="G7" s="1">
        <f>D7*G1/G2</f>
        <v>161.97299999999998</v>
      </c>
      <c r="H7" s="1">
        <f>D7*H1/H2</f>
        <v>185.11199999999999</v>
      </c>
    </row>
    <row r="8" spans="1:16" x14ac:dyDescent="0.25">
      <c r="A8" t="s">
        <v>222</v>
      </c>
      <c r="C8">
        <v>61.85</v>
      </c>
      <c r="D8" s="1">
        <f>C8*D2</f>
        <v>74.22</v>
      </c>
      <c r="E8" s="1">
        <f>D8*E1/E2</f>
        <v>92.775000000000006</v>
      </c>
      <c r="F8" s="1">
        <f>D8*F1/F2</f>
        <v>111.33</v>
      </c>
      <c r="G8" s="1">
        <f>D8*G1/G2</f>
        <v>129.88499999999999</v>
      </c>
      <c r="H8" s="1">
        <f>D8*H1/H2</f>
        <v>148.44</v>
      </c>
    </row>
    <row r="9" spans="1:16" x14ac:dyDescent="0.25">
      <c r="A9" t="s">
        <v>109</v>
      </c>
      <c r="B9">
        <v>5410110</v>
      </c>
      <c r="C9">
        <v>60.31</v>
      </c>
      <c r="D9" s="1">
        <f>C9*D2</f>
        <v>72.372</v>
      </c>
      <c r="E9" s="1">
        <f>D9*E1/E2</f>
        <v>90.465000000000003</v>
      </c>
      <c r="F9" s="1">
        <f>D9*F1/F2</f>
        <v>108.55799999999999</v>
      </c>
      <c r="G9" s="1">
        <f>D9*G1/G2</f>
        <v>126.65100000000001</v>
      </c>
      <c r="H9" s="1">
        <f>D9*H1/H2</f>
        <v>144.744</v>
      </c>
    </row>
    <row r="10" spans="1:16" x14ac:dyDescent="0.25">
      <c r="A10" t="s">
        <v>115</v>
      </c>
      <c r="B10">
        <v>6110110</v>
      </c>
      <c r="C10">
        <v>114.04</v>
      </c>
      <c r="D10" s="1">
        <f>C10*D2</f>
        <v>136.84800000000001</v>
      </c>
      <c r="E10" s="1">
        <f>D10*E1/E2</f>
        <v>171.06</v>
      </c>
      <c r="F10" s="1">
        <f>D10*F1/F2</f>
        <v>205.27200000000002</v>
      </c>
      <c r="G10" s="1">
        <f>D10*G1/G2</f>
        <v>239.48400000000001</v>
      </c>
      <c r="H10" s="1">
        <f>D10*H1/H2</f>
        <v>273.69600000000003</v>
      </c>
    </row>
    <row r="11" spans="1:16" x14ac:dyDescent="0.25">
      <c r="A11" t="s">
        <v>94</v>
      </c>
      <c r="B11" t="s">
        <v>91</v>
      </c>
      <c r="C11">
        <v>76.790000000000006</v>
      </c>
      <c r="D11" s="1">
        <f>C11*D2</f>
        <v>92.14800000000001</v>
      </c>
      <c r="E11" s="1">
        <f>D11*E1/E2</f>
        <v>115.18500000000002</v>
      </c>
      <c r="F11" s="1">
        <f>D11*F1/F2</f>
        <v>138.22200000000001</v>
      </c>
      <c r="G11" s="1">
        <f>D11*G1/G2</f>
        <v>161.25900000000001</v>
      </c>
      <c r="H11" s="1">
        <f>D11*H1/H2</f>
        <v>184.29600000000002</v>
      </c>
      <c r="J11" t="s">
        <v>101</v>
      </c>
      <c r="L11" t="s">
        <v>96</v>
      </c>
      <c r="M11" t="s">
        <v>98</v>
      </c>
      <c r="N11" t="s">
        <v>63</v>
      </c>
      <c r="O11" t="s">
        <v>97</v>
      </c>
      <c r="P11" t="s">
        <v>9</v>
      </c>
    </row>
    <row r="12" spans="1:16" x14ac:dyDescent="0.25">
      <c r="B12" t="s">
        <v>89</v>
      </c>
      <c r="F12">
        <v>154.6</v>
      </c>
      <c r="G12">
        <v>214.7</v>
      </c>
      <c r="L12">
        <v>50.42</v>
      </c>
      <c r="M12">
        <v>400</v>
      </c>
      <c r="N12">
        <v>870</v>
      </c>
      <c r="O12" s="1">
        <f>(L12*M12+(N12))/M12</f>
        <v>52.594999999999999</v>
      </c>
      <c r="P12" s="1">
        <f>O12*1.176</f>
        <v>61.851719999999993</v>
      </c>
    </row>
    <row r="13" spans="1:16" x14ac:dyDescent="0.25">
      <c r="D13">
        <v>39</v>
      </c>
      <c r="F13" s="1">
        <f>D13*F1/F2</f>
        <v>58.5</v>
      </c>
    </row>
    <row r="15" spans="1:16" x14ac:dyDescent="0.25">
      <c r="D15" t="s">
        <v>118</v>
      </c>
      <c r="E15">
        <v>1000</v>
      </c>
      <c r="F15">
        <v>500</v>
      </c>
      <c r="G15">
        <v>149</v>
      </c>
      <c r="H15">
        <v>100</v>
      </c>
    </row>
    <row r="16" spans="1:16" x14ac:dyDescent="0.25">
      <c r="D16" t="s">
        <v>116</v>
      </c>
      <c r="E16">
        <v>100000</v>
      </c>
      <c r="F16">
        <v>50000</v>
      </c>
      <c r="G16">
        <v>10000</v>
      </c>
    </row>
    <row r="17" spans="4:7" x14ac:dyDescent="0.25">
      <c r="D17" t="s">
        <v>117</v>
      </c>
      <c r="E17">
        <v>150</v>
      </c>
      <c r="F17">
        <v>100</v>
      </c>
      <c r="G17">
        <v>50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F6" sqref="F6"/>
    </sheetView>
  </sheetViews>
  <sheetFormatPr defaultColWidth="11" defaultRowHeight="15.75" x14ac:dyDescent="0.25"/>
  <sheetData>
    <row r="1" spans="1:17" x14ac:dyDescent="0.25">
      <c r="A1" t="s">
        <v>74</v>
      </c>
      <c r="E1">
        <v>125</v>
      </c>
      <c r="F1">
        <v>150</v>
      </c>
      <c r="G1">
        <v>175</v>
      </c>
      <c r="H1">
        <v>200</v>
      </c>
    </row>
    <row r="2" spans="1:17" x14ac:dyDescent="0.25">
      <c r="D2">
        <v>1.2</v>
      </c>
      <c r="E2">
        <v>100</v>
      </c>
      <c r="F2">
        <v>100</v>
      </c>
      <c r="G2">
        <v>100</v>
      </c>
      <c r="H2">
        <v>100</v>
      </c>
    </row>
    <row r="3" spans="1:17" x14ac:dyDescent="0.25">
      <c r="A3" t="s">
        <v>79</v>
      </c>
      <c r="B3" t="s">
        <v>80</v>
      </c>
      <c r="C3" t="s">
        <v>75</v>
      </c>
      <c r="D3" t="s">
        <v>76</v>
      </c>
      <c r="E3" s="4" t="s">
        <v>90</v>
      </c>
      <c r="F3" s="4" t="s">
        <v>78</v>
      </c>
      <c r="G3" s="4" t="s">
        <v>77</v>
      </c>
      <c r="H3" s="4" t="s">
        <v>123</v>
      </c>
      <c r="L3" t="s">
        <v>101</v>
      </c>
      <c r="N3" t="s">
        <v>96</v>
      </c>
      <c r="O3" t="s">
        <v>98</v>
      </c>
      <c r="P3" t="s">
        <v>63</v>
      </c>
      <c r="Q3" t="s">
        <v>97</v>
      </c>
    </row>
    <row r="4" spans="1:17" x14ac:dyDescent="0.25">
      <c r="A4" t="s">
        <v>47</v>
      </c>
      <c r="B4" t="s">
        <v>126</v>
      </c>
      <c r="C4">
        <v>15.42</v>
      </c>
      <c r="D4" s="1">
        <f>C4*D2</f>
        <v>18.503999999999998</v>
      </c>
      <c r="E4" s="1">
        <f>D4*E1/E2</f>
        <v>23.129999999999995</v>
      </c>
      <c r="F4" s="1">
        <f>D4*F1/F2</f>
        <v>27.755999999999993</v>
      </c>
      <c r="G4" s="1">
        <f>D4*G1/G2</f>
        <v>32.381999999999998</v>
      </c>
      <c r="H4" s="1">
        <f>D4*H1/H2</f>
        <v>37.007999999999996</v>
      </c>
      <c r="N4">
        <v>149.9</v>
      </c>
      <c r="O4">
        <v>288</v>
      </c>
      <c r="P4">
        <v>0</v>
      </c>
      <c r="Q4" s="1">
        <f>(N4*O4+(P4))/O4</f>
        <v>149.9</v>
      </c>
    </row>
    <row r="5" spans="1:17" x14ac:dyDescent="0.25">
      <c r="A5" t="s">
        <v>47</v>
      </c>
      <c r="B5" t="s">
        <v>218</v>
      </c>
      <c r="C5">
        <v>70.13</v>
      </c>
      <c r="D5" s="1">
        <f>C5*D2</f>
        <v>84.155999999999992</v>
      </c>
      <c r="E5" s="1">
        <f>D5*E1/E2</f>
        <v>105.19499999999998</v>
      </c>
      <c r="F5" s="1">
        <f>D5*F1/F2</f>
        <v>126.23399999999999</v>
      </c>
      <c r="G5" s="1">
        <f>D5*G1/G2</f>
        <v>147.273</v>
      </c>
      <c r="H5" s="1">
        <f>D5*H1/H2</f>
        <v>168.31199999999998</v>
      </c>
      <c r="Q5" s="1"/>
    </row>
    <row r="6" spans="1:17" x14ac:dyDescent="0.25">
      <c r="A6" t="s">
        <v>47</v>
      </c>
      <c r="B6" t="s">
        <v>218</v>
      </c>
      <c r="C6">
        <v>249.92</v>
      </c>
      <c r="D6" s="1">
        <f>C6*D2</f>
        <v>299.904</v>
      </c>
      <c r="E6" s="1">
        <f>D6*E1/E2</f>
        <v>374.88</v>
      </c>
      <c r="F6" s="1">
        <f>D6*F1/F2</f>
        <v>449.85599999999999</v>
      </c>
      <c r="G6" s="1">
        <f>D6*G1/G2</f>
        <v>524.83199999999999</v>
      </c>
      <c r="H6" s="1">
        <f>D6*H1/H2</f>
        <v>599.80799999999999</v>
      </c>
      <c r="Q6" s="1"/>
    </row>
    <row r="7" spans="1:17" x14ac:dyDescent="0.25">
      <c r="A7" t="s">
        <v>47</v>
      </c>
      <c r="B7" t="s">
        <v>142</v>
      </c>
      <c r="C7">
        <v>3</v>
      </c>
      <c r="D7" s="1">
        <f>C7*D2</f>
        <v>3.5999999999999996</v>
      </c>
      <c r="E7" s="1">
        <f>D7*E1/E2</f>
        <v>4.4999999999999991</v>
      </c>
      <c r="F7" s="1">
        <f>D7*F1/F2</f>
        <v>5.4</v>
      </c>
      <c r="G7" s="1">
        <f>D7*G1/G2</f>
        <v>6.2999999999999989</v>
      </c>
      <c r="H7" s="1">
        <f>D7*H1/H2</f>
        <v>7.1999999999999993</v>
      </c>
      <c r="Q7" s="1"/>
    </row>
    <row r="8" spans="1:17" x14ac:dyDescent="0.25">
      <c r="A8" t="s">
        <v>47</v>
      </c>
      <c r="B8" t="s">
        <v>143</v>
      </c>
      <c r="C8">
        <v>1.46</v>
      </c>
      <c r="D8" s="1">
        <f>C8*D2</f>
        <v>1.752</v>
      </c>
      <c r="E8" s="1">
        <f>D8*E1/E2</f>
        <v>2.19</v>
      </c>
      <c r="F8" s="1">
        <f>D8*F1/F2</f>
        <v>2.6280000000000001</v>
      </c>
      <c r="G8" s="1">
        <f>D8*G1/G2</f>
        <v>3.0660000000000003</v>
      </c>
      <c r="H8" s="1">
        <f>D8*H1/H2</f>
        <v>3.5039999999999996</v>
      </c>
      <c r="Q8" s="1"/>
    </row>
    <row r="9" spans="1:17" x14ac:dyDescent="0.25">
      <c r="A9" t="s">
        <v>47</v>
      </c>
      <c r="B9" t="s">
        <v>144</v>
      </c>
      <c r="C9">
        <v>4.58</v>
      </c>
      <c r="D9" s="1">
        <f>C9*D2</f>
        <v>5.4959999999999996</v>
      </c>
      <c r="E9" s="1">
        <f>D9*E1/E2</f>
        <v>6.87</v>
      </c>
      <c r="F9" s="1">
        <f>D9*F1/F2</f>
        <v>8.2439999999999998</v>
      </c>
      <c r="G9" s="1">
        <f>D9*G1/G2</f>
        <v>9.6180000000000003</v>
      </c>
      <c r="H9" s="1">
        <f>D9*H1/H2</f>
        <v>10.991999999999997</v>
      </c>
      <c r="Q9" s="1"/>
    </row>
    <row r="10" spans="1:17" x14ac:dyDescent="0.25">
      <c r="A10" t="s">
        <v>47</v>
      </c>
      <c r="B10" t="s">
        <v>145</v>
      </c>
      <c r="C10">
        <v>37.700000000000003</v>
      </c>
      <c r="D10" s="1">
        <f>C10*D2</f>
        <v>45.24</v>
      </c>
      <c r="E10" s="1">
        <f>D10*E1/E2</f>
        <v>56.55</v>
      </c>
      <c r="F10" s="1">
        <f>D10*F1/F2</f>
        <v>67.86</v>
      </c>
      <c r="G10" s="1">
        <f>D10*G1/G2</f>
        <v>79.17</v>
      </c>
      <c r="H10" s="1">
        <f>D10*H1/H2</f>
        <v>90.48</v>
      </c>
      <c r="Q10" s="1"/>
    </row>
    <row r="11" spans="1:17" x14ac:dyDescent="0.25">
      <c r="A11" t="s">
        <v>47</v>
      </c>
      <c r="B11" t="s">
        <v>146</v>
      </c>
      <c r="C11">
        <v>1.17</v>
      </c>
      <c r="D11" s="1">
        <f>C11*D2</f>
        <v>1.4039999999999999</v>
      </c>
      <c r="E11" s="1">
        <f>D11*E1/E2</f>
        <v>1.7549999999999999</v>
      </c>
      <c r="F11" s="1">
        <f>D11*F1/F2</f>
        <v>2.1059999999999999</v>
      </c>
      <c r="G11" s="1">
        <f>D11*G1/G2</f>
        <v>2.4569999999999999</v>
      </c>
      <c r="H11" s="1">
        <f>D11*H1/H2</f>
        <v>2.8079999999999994</v>
      </c>
      <c r="Q11" s="1"/>
    </row>
    <row r="12" spans="1:17" x14ac:dyDescent="0.25">
      <c r="A12" t="s">
        <v>47</v>
      </c>
      <c r="B12" t="s">
        <v>147</v>
      </c>
      <c r="C12">
        <v>4.96</v>
      </c>
      <c r="D12" s="1">
        <f>C12*D2</f>
        <v>5.952</v>
      </c>
      <c r="E12" s="1">
        <f>D12*E1/E2</f>
        <v>7.44</v>
      </c>
      <c r="F12" s="1">
        <f>D12*F1/F2</f>
        <v>8.927999999999999</v>
      </c>
      <c r="G12" s="1">
        <f>D12*G1/G2</f>
        <v>10.415999999999999</v>
      </c>
      <c r="H12" s="1">
        <f>D12*H1/H2</f>
        <v>11.904000000000002</v>
      </c>
      <c r="Q12" s="1"/>
    </row>
    <row r="13" spans="1:17" x14ac:dyDescent="0.25">
      <c r="A13" t="s">
        <v>47</v>
      </c>
      <c r="B13" t="s">
        <v>148</v>
      </c>
      <c r="C13">
        <v>2.46</v>
      </c>
      <c r="D13" s="1">
        <f>C13*D2</f>
        <v>2.952</v>
      </c>
      <c r="E13" s="1">
        <f>D13*E1/E2</f>
        <v>3.69</v>
      </c>
      <c r="F13" s="1">
        <f>D13*F1/F2</f>
        <v>4.4279999999999999</v>
      </c>
      <c r="G13" s="1">
        <f>D13*G1/G2</f>
        <v>5.1660000000000004</v>
      </c>
      <c r="H13" s="1">
        <f>D13*H1/H2</f>
        <v>5.9039999999999999</v>
      </c>
      <c r="Q13" s="1"/>
    </row>
    <row r="14" spans="1:17" x14ac:dyDescent="0.25">
      <c r="A14" t="s">
        <v>47</v>
      </c>
      <c r="B14" t="s">
        <v>149</v>
      </c>
      <c r="C14">
        <v>5.98</v>
      </c>
      <c r="D14" s="1">
        <f>C14*D2</f>
        <v>7.1760000000000002</v>
      </c>
      <c r="E14" s="1">
        <f>D14*E1/E2</f>
        <v>8.9700000000000006</v>
      </c>
      <c r="F14" s="1">
        <f>D14*F1/F2</f>
        <v>10.764000000000001</v>
      </c>
      <c r="G14" s="1">
        <f>D14*G1/G2</f>
        <v>12.558</v>
      </c>
      <c r="H14" s="1">
        <f>D14*H1/H2</f>
        <v>14.352</v>
      </c>
      <c r="Q14" s="1"/>
    </row>
    <row r="15" spans="1:17" x14ac:dyDescent="0.25">
      <c r="A15" t="s">
        <v>47</v>
      </c>
      <c r="B15" t="s">
        <v>150</v>
      </c>
      <c r="C15">
        <v>1.18</v>
      </c>
      <c r="D15" s="1">
        <f>C15*D2</f>
        <v>1.4159999999999999</v>
      </c>
      <c r="E15" s="1">
        <f>D15*E1/E2</f>
        <v>1.77</v>
      </c>
      <c r="F15" s="1">
        <f>D15*F1/F2</f>
        <v>2.1239999999999997</v>
      </c>
      <c r="G15" s="1">
        <f>D15*G1/G2</f>
        <v>2.4779999999999998</v>
      </c>
      <c r="H15" s="1">
        <f>D15*H1/H2</f>
        <v>2.8319999999999999</v>
      </c>
      <c r="Q15" s="1"/>
    </row>
    <row r="16" spans="1:17" x14ac:dyDescent="0.25">
      <c r="A16" t="s">
        <v>47</v>
      </c>
      <c r="B16" t="s">
        <v>151</v>
      </c>
      <c r="C16">
        <v>2.66</v>
      </c>
      <c r="D16" s="1">
        <f>C16*D2</f>
        <v>3.1920000000000002</v>
      </c>
      <c r="E16" s="1">
        <f>D16*E1/E2</f>
        <v>3.99</v>
      </c>
      <c r="F16" s="1">
        <f>D16*F1/F2</f>
        <v>4.7880000000000003</v>
      </c>
      <c r="G16" s="1">
        <f>D16*G1/G2</f>
        <v>5.5860000000000003</v>
      </c>
      <c r="H16" s="1">
        <f>D16*H1/H2</f>
        <v>6.3840000000000012</v>
      </c>
      <c r="Q16" s="1"/>
    </row>
    <row r="17" spans="1:17" x14ac:dyDescent="0.25">
      <c r="A17" t="s">
        <v>47</v>
      </c>
      <c r="B17" t="s">
        <v>31</v>
      </c>
      <c r="C17">
        <v>2.38</v>
      </c>
      <c r="D17" s="1">
        <f>C17*D2</f>
        <v>2.8559999999999999</v>
      </c>
      <c r="E17" s="1">
        <f>D17*E1/E2</f>
        <v>3.57</v>
      </c>
      <c r="F17" s="1">
        <f>D17*F1/F2</f>
        <v>4.2839999999999998</v>
      </c>
      <c r="G17" s="1">
        <f>D17*G1/G2</f>
        <v>4.9979999999999993</v>
      </c>
      <c r="H17" s="1">
        <f>D17*H1/H2</f>
        <v>5.7119999999999997</v>
      </c>
      <c r="Q17" s="1"/>
    </row>
    <row r="18" spans="1:17" x14ac:dyDescent="0.25">
      <c r="A18" t="s">
        <v>47</v>
      </c>
      <c r="B18" t="s">
        <v>152</v>
      </c>
      <c r="C18">
        <v>25</v>
      </c>
      <c r="D18" s="1">
        <f>C18*D2</f>
        <v>30</v>
      </c>
      <c r="E18" s="1">
        <f>D18*E1/E2</f>
        <v>37.5</v>
      </c>
      <c r="F18" s="1">
        <f>D18*F1/F2</f>
        <v>45</v>
      </c>
      <c r="G18" s="1">
        <f>D18*G1/G2</f>
        <v>52.5</v>
      </c>
      <c r="H18" s="1">
        <f>D18*H1/H2</f>
        <v>60</v>
      </c>
      <c r="Q18" s="1"/>
    </row>
    <row r="19" spans="1:17" x14ac:dyDescent="0.25">
      <c r="A19" t="s">
        <v>47</v>
      </c>
      <c r="B19" t="s">
        <v>153</v>
      </c>
      <c r="C19">
        <v>1.21</v>
      </c>
      <c r="D19" s="1">
        <f>C19*D2</f>
        <v>1.452</v>
      </c>
      <c r="E19" s="1">
        <f>D19*E1/E2</f>
        <v>1.8149999999999999</v>
      </c>
      <c r="F19" s="1">
        <f>D19*F1/F2</f>
        <v>2.1779999999999999</v>
      </c>
      <c r="G19" s="1">
        <f>D19*G1/G2</f>
        <v>2.5409999999999999</v>
      </c>
      <c r="H19" s="1">
        <f>D19*H1/H2</f>
        <v>2.9039999999999999</v>
      </c>
      <c r="Q19" s="1"/>
    </row>
    <row r="20" spans="1:17" x14ac:dyDescent="0.25">
      <c r="A20" t="s">
        <v>47</v>
      </c>
      <c r="B20" t="s">
        <v>154</v>
      </c>
      <c r="C20">
        <v>8.08</v>
      </c>
      <c r="D20" s="1">
        <f>C20*D2</f>
        <v>9.6959999999999997</v>
      </c>
      <c r="E20" s="1">
        <f>D20*E1/E2</f>
        <v>12.12</v>
      </c>
      <c r="F20" s="1">
        <f>D20*F1/F2</f>
        <v>14.543999999999999</v>
      </c>
      <c r="G20" s="1">
        <f>D20*G1/G2</f>
        <v>16.968</v>
      </c>
      <c r="H20" s="1">
        <f>D20*H1/H2</f>
        <v>19.391999999999999</v>
      </c>
      <c r="Q20" s="1"/>
    </row>
    <row r="21" spans="1:17" x14ac:dyDescent="0.25">
      <c r="A21" t="s">
        <v>47</v>
      </c>
      <c r="B21" t="s">
        <v>155</v>
      </c>
      <c r="C21">
        <v>4.13</v>
      </c>
      <c r="D21" s="1">
        <f>C21*D2</f>
        <v>4.9559999999999995</v>
      </c>
      <c r="E21" s="1">
        <f>D21*E1/E2</f>
        <v>6.1949999999999985</v>
      </c>
      <c r="F21" s="1">
        <f>D21*F1/F2</f>
        <v>7.4340000000000002</v>
      </c>
      <c r="G21" s="1">
        <f>D21*G1/G2</f>
        <v>8.673</v>
      </c>
      <c r="H21" s="1">
        <f>D21*H1/H2</f>
        <v>9.911999999999999</v>
      </c>
      <c r="Q21" s="1"/>
    </row>
    <row r="22" spans="1:17" x14ac:dyDescent="0.25">
      <c r="A22" t="s">
        <v>47</v>
      </c>
      <c r="B22" t="s">
        <v>156</v>
      </c>
      <c r="C22">
        <v>5.63</v>
      </c>
      <c r="D22" s="1">
        <f>C22*D2</f>
        <v>6.7559999999999993</v>
      </c>
      <c r="E22" s="1">
        <f>D22*E1/E2</f>
        <v>8.4449999999999985</v>
      </c>
      <c r="F22" s="1">
        <f>D22*F1/F2</f>
        <v>10.133999999999999</v>
      </c>
      <c r="G22" s="1">
        <f>D22*G1/G2</f>
        <v>11.823</v>
      </c>
      <c r="H22" s="1">
        <f>D22*H1/H2</f>
        <v>13.511999999999999</v>
      </c>
      <c r="Q22" s="1"/>
    </row>
    <row r="23" spans="1:17" x14ac:dyDescent="0.25">
      <c r="A23" t="s">
        <v>47</v>
      </c>
      <c r="B23" t="s">
        <v>158</v>
      </c>
      <c r="C23">
        <v>0.96</v>
      </c>
      <c r="D23" s="1">
        <f>C23*D2</f>
        <v>1.1519999999999999</v>
      </c>
      <c r="E23" s="1">
        <f>D23*E1/E2</f>
        <v>1.44</v>
      </c>
      <c r="F23" s="1">
        <f>D23*F1/F2</f>
        <v>1.7279999999999998</v>
      </c>
      <c r="G23" s="1">
        <f>D23*G1/G2</f>
        <v>2.016</v>
      </c>
      <c r="H23" s="1">
        <f>D23*H1/H2</f>
        <v>2.3039999999999998</v>
      </c>
      <c r="Q23" s="1"/>
    </row>
    <row r="24" spans="1:17" x14ac:dyDescent="0.25">
      <c r="A24" t="s">
        <v>47</v>
      </c>
      <c r="B24" t="s">
        <v>157</v>
      </c>
      <c r="C24">
        <v>1.04</v>
      </c>
      <c r="D24" s="1">
        <f>C24*D2</f>
        <v>1.248</v>
      </c>
      <c r="E24" s="1">
        <f>D24*E1/E2</f>
        <v>1.56</v>
      </c>
      <c r="F24" s="1">
        <f>D24*F1/F2</f>
        <v>1.8719999999999999</v>
      </c>
      <c r="G24" s="1">
        <f>D24*G1/G2</f>
        <v>2.1840000000000002</v>
      </c>
      <c r="H24" s="1">
        <f>D24*H1/H2</f>
        <v>2.496</v>
      </c>
      <c r="Q24" s="1"/>
    </row>
    <row r="25" spans="1:17" x14ac:dyDescent="0.25">
      <c r="A25" t="s">
        <v>47</v>
      </c>
      <c r="B25" t="s">
        <v>159</v>
      </c>
      <c r="C25">
        <v>0.96</v>
      </c>
      <c r="D25" s="1">
        <f>C25*D2</f>
        <v>1.1519999999999999</v>
      </c>
      <c r="E25" s="1">
        <f>D25*E1/E2</f>
        <v>1.44</v>
      </c>
      <c r="F25" s="1">
        <f>D25*F1/F2</f>
        <v>1.7279999999999998</v>
      </c>
      <c r="G25" s="1">
        <f>D25*G1/G2</f>
        <v>2.016</v>
      </c>
      <c r="H25" s="1">
        <f>D25*H1/H2</f>
        <v>2.3039999999999998</v>
      </c>
      <c r="Q25" s="1"/>
    </row>
    <row r="26" spans="1:17" x14ac:dyDescent="0.25">
      <c r="A26" t="s">
        <v>47</v>
      </c>
      <c r="B26" t="s">
        <v>160</v>
      </c>
      <c r="C26">
        <v>1.46</v>
      </c>
      <c r="D26" s="1">
        <f>C26*D2</f>
        <v>1.752</v>
      </c>
      <c r="E26" s="1">
        <f>D26*E1/E2</f>
        <v>2.19</v>
      </c>
      <c r="F26" s="1">
        <f>D26*F1/F2</f>
        <v>2.6280000000000001</v>
      </c>
      <c r="G26" s="1">
        <f>D26*G1/G2</f>
        <v>3.0660000000000003</v>
      </c>
      <c r="H26" s="1">
        <f>D26*H1/H2</f>
        <v>3.5039999999999996</v>
      </c>
      <c r="Q26" s="1"/>
    </row>
    <row r="27" spans="1:17" x14ac:dyDescent="0.25">
      <c r="A27" t="s">
        <v>47</v>
      </c>
      <c r="B27" t="s">
        <v>161</v>
      </c>
      <c r="C27">
        <v>1.53</v>
      </c>
      <c r="D27" s="1">
        <f>C27*D2</f>
        <v>1.8359999999999999</v>
      </c>
      <c r="E27" s="1">
        <f>D27*E1/E2</f>
        <v>2.2949999999999999</v>
      </c>
      <c r="F27" s="1">
        <f>D27*F1/F2</f>
        <v>2.7539999999999996</v>
      </c>
      <c r="G27" s="1">
        <f>D27*G1/G2</f>
        <v>3.2129999999999996</v>
      </c>
      <c r="H27" s="1">
        <f>D27*H1/H2</f>
        <v>3.6719999999999997</v>
      </c>
      <c r="Q27" s="1"/>
    </row>
    <row r="28" spans="1:17" x14ac:dyDescent="0.25">
      <c r="A28" t="s">
        <v>47</v>
      </c>
      <c r="B28" t="s">
        <v>161</v>
      </c>
      <c r="C28">
        <v>1.53</v>
      </c>
      <c r="D28" s="1">
        <f>C28*D2</f>
        <v>1.8359999999999999</v>
      </c>
      <c r="E28" s="1">
        <f>D28*E1/E2</f>
        <v>2.2949999999999999</v>
      </c>
      <c r="F28" s="1">
        <f>D28*F1/F2</f>
        <v>2.7539999999999996</v>
      </c>
      <c r="G28" s="1">
        <f>D28*G1/G2</f>
        <v>3.2129999999999996</v>
      </c>
      <c r="H28" s="1">
        <f>D28*H1/H2</f>
        <v>3.6719999999999997</v>
      </c>
      <c r="Q28" s="1"/>
    </row>
    <row r="29" spans="1:17" x14ac:dyDescent="0.25">
      <c r="A29" t="s">
        <v>47</v>
      </c>
      <c r="B29" t="s">
        <v>235</v>
      </c>
      <c r="C29">
        <v>124.91</v>
      </c>
      <c r="D29" s="1">
        <f>C29*D2</f>
        <v>149.892</v>
      </c>
      <c r="E29" s="1">
        <f>D29*E1/E2</f>
        <v>187.36500000000001</v>
      </c>
      <c r="F29" s="1">
        <f>D29*F1/F2</f>
        <v>224.83799999999999</v>
      </c>
      <c r="G29" s="1">
        <f>D29*G1/G2</f>
        <v>262.31099999999998</v>
      </c>
      <c r="H29" s="1">
        <f>D29*H1/H2</f>
        <v>299.78399999999999</v>
      </c>
      <c r="Q29" s="1"/>
    </row>
    <row r="30" spans="1:17" x14ac:dyDescent="0.25">
      <c r="D30" s="1"/>
      <c r="E30" s="1"/>
      <c r="F30" s="1"/>
      <c r="G30" s="1"/>
      <c r="H30" s="1"/>
      <c r="Q30" s="1"/>
    </row>
    <row r="31" spans="1:17" x14ac:dyDescent="0.25">
      <c r="F31">
        <v>1000</v>
      </c>
      <c r="G31">
        <v>500</v>
      </c>
      <c r="H31">
        <v>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AMF</vt:lpstr>
      <vt:lpstr>Chine Zhang</vt:lpstr>
      <vt:lpstr>Drinks</vt:lpstr>
      <vt:lpstr>KIBERNETIK</vt:lpstr>
      <vt:lpstr>RIM</vt:lpstr>
      <vt:lpstr>NARBUTAS</vt:lpstr>
      <vt:lpstr>MADES</vt:lpstr>
      <vt:lpstr>MOBIKA</vt:lpstr>
      <vt:lpstr>Office Depot</vt:lpstr>
      <vt:lpstr>Hornbach</vt:lpstr>
      <vt:lpstr>Landi</vt:lpstr>
      <vt:lpstr>Prodega</vt:lpstr>
      <vt:lpstr>GSprings</vt:lpstr>
      <vt:lpstr>PACHECO</vt:lpstr>
      <vt:lpstr>Wilking</vt:lpstr>
      <vt:lpstr>Stratégie 2016</vt:lpstr>
      <vt:lpstr>MOBIKA2</vt:lpstr>
      <vt:lpstr>Px part produits</vt:lpstr>
      <vt:lpstr>Interne</vt:lpstr>
      <vt:lpstr>GABSTORES MARGIN</vt:lpstr>
      <vt:lpstr>STRATEGIE 2015</vt:lpstr>
      <vt:lpstr>MOBIDEA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PACHECO</dc:creator>
  <cp:lastModifiedBy>Sarah Binggeli</cp:lastModifiedBy>
  <cp:lastPrinted>2015-02-09T10:19:25Z</cp:lastPrinted>
  <dcterms:created xsi:type="dcterms:W3CDTF">2015-01-09T05:44:46Z</dcterms:created>
  <dcterms:modified xsi:type="dcterms:W3CDTF">2016-10-13T08:53:06Z</dcterms:modified>
</cp:coreProperties>
</file>