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17400" windowHeight="11835"/>
  </bookViews>
  <sheets>
    <sheet name="Feuil1" sheetId="1" r:id="rId1"/>
    <sheet name="Feuil2" sheetId="2" r:id="rId2"/>
    <sheet name="Feuil3" sheetId="3" r:id="rId3"/>
  </sheets>
  <calcPr calcId="124519"/>
</workbook>
</file>

<file path=xl/calcChain.xml><?xml version="1.0" encoding="utf-8"?>
<calcChain xmlns="http://schemas.openxmlformats.org/spreadsheetml/2006/main">
  <c r="E448" i="1"/>
  <c r="F448" s="1"/>
  <c r="E447"/>
  <c r="F447" s="1"/>
  <c r="D405"/>
  <c r="F37"/>
  <c r="E37"/>
  <c r="F36"/>
  <c r="E36"/>
  <c r="E123"/>
  <c r="F123" s="1"/>
  <c r="D122"/>
  <c r="E122" s="1"/>
  <c r="F122" s="1"/>
  <c r="E121"/>
  <c r="F121" s="1"/>
  <c r="D120"/>
  <c r="E120" s="1"/>
  <c r="F120" s="1"/>
  <c r="E119"/>
  <c r="F119" s="1"/>
  <c r="E33"/>
  <c r="E29"/>
  <c r="E30"/>
  <c r="E31"/>
  <c r="E32"/>
  <c r="E28"/>
  <c r="E22"/>
  <c r="E23"/>
  <c r="E24"/>
  <c r="E25"/>
  <c r="E21"/>
  <c r="E224"/>
  <c r="F224" s="1"/>
  <c r="E498"/>
  <c r="E499"/>
  <c r="E500"/>
  <c r="E501"/>
  <c r="E502"/>
  <c r="E503"/>
  <c r="E497"/>
  <c r="E479"/>
  <c r="E480"/>
  <c r="E481"/>
  <c r="E482"/>
  <c r="E483"/>
  <c r="E484"/>
  <c r="E485"/>
  <c r="E486"/>
  <c r="E487"/>
  <c r="E488"/>
  <c r="E489"/>
  <c r="E490"/>
  <c r="E491"/>
  <c r="E492"/>
  <c r="E493"/>
  <c r="E494"/>
  <c r="E478"/>
  <c r="E464"/>
  <c r="E465"/>
  <c r="E466"/>
  <c r="E467"/>
  <c r="E468"/>
  <c r="E469"/>
  <c r="E470"/>
  <c r="E471"/>
  <c r="E472"/>
  <c r="E473"/>
  <c r="E474"/>
  <c r="E475"/>
  <c r="E463"/>
  <c r="E444"/>
  <c r="E445"/>
  <c r="E446"/>
  <c r="E449"/>
  <c r="E450"/>
  <c r="E451"/>
  <c r="E452"/>
  <c r="E453"/>
  <c r="E454"/>
  <c r="E455"/>
  <c r="E456"/>
  <c r="E457"/>
  <c r="E458"/>
  <c r="E459"/>
  <c r="E460"/>
  <c r="E443"/>
  <c r="E434"/>
  <c r="E435"/>
  <c r="E436"/>
  <c r="E437"/>
  <c r="E438"/>
  <c r="E439"/>
  <c r="E440"/>
  <c r="E388"/>
  <c r="E389"/>
  <c r="E387"/>
  <c r="E385"/>
  <c r="E384"/>
  <c r="E378"/>
  <c r="E376"/>
  <c r="F376" s="1"/>
  <c r="E370"/>
  <c r="E371"/>
  <c r="E372"/>
  <c r="E373"/>
  <c r="E368"/>
  <c r="E361"/>
  <c r="E362"/>
  <c r="E363"/>
  <c r="E364"/>
  <c r="E365"/>
  <c r="E360"/>
  <c r="E357"/>
  <c r="E356"/>
  <c r="E352"/>
  <c r="E353"/>
  <c r="E351"/>
  <c r="E345"/>
  <c r="E346"/>
  <c r="E347"/>
  <c r="E348"/>
  <c r="E344"/>
  <c r="E230"/>
  <c r="E231"/>
  <c r="E232"/>
  <c r="E233"/>
  <c r="E234"/>
  <c r="E238"/>
  <c r="E239"/>
  <c r="E240"/>
  <c r="E241"/>
  <c r="E243"/>
  <c r="E244"/>
  <c r="E245"/>
  <c r="E228"/>
  <c r="E225"/>
  <c r="E221"/>
  <c r="E222"/>
  <c r="E223"/>
  <c r="E220"/>
  <c r="E208"/>
  <c r="E196"/>
  <c r="E194"/>
  <c r="E190"/>
  <c r="E189"/>
  <c r="E150"/>
  <c r="F150" s="1"/>
  <c r="E144"/>
  <c r="F144" s="1"/>
  <c r="E149"/>
  <c r="F149" s="1"/>
  <c r="E86"/>
  <c r="E87"/>
  <c r="E88"/>
  <c r="E89"/>
  <c r="E85"/>
  <c r="F21"/>
  <c r="F22"/>
  <c r="F23"/>
  <c r="F24"/>
  <c r="F25"/>
  <c r="F28"/>
  <c r="F29"/>
  <c r="F30"/>
  <c r="F31"/>
  <c r="F32"/>
  <c r="F33"/>
  <c r="F85"/>
  <c r="F86"/>
  <c r="F87"/>
  <c r="F88"/>
  <c r="F89"/>
  <c r="F189"/>
  <c r="F190"/>
  <c r="F194"/>
  <c r="F196"/>
  <c r="F208"/>
  <c r="F220"/>
  <c r="F221"/>
  <c r="F222"/>
  <c r="F223"/>
  <c r="F225"/>
  <c r="F228"/>
  <c r="F230"/>
  <c r="F231"/>
  <c r="F232"/>
  <c r="F233"/>
  <c r="F234"/>
  <c r="F238"/>
  <c r="F239"/>
  <c r="F240"/>
  <c r="F241"/>
  <c r="F243"/>
  <c r="F244"/>
  <c r="F245"/>
  <c r="F344"/>
  <c r="F345"/>
  <c r="F346"/>
  <c r="F347"/>
  <c r="F348"/>
  <c r="F351"/>
  <c r="F352"/>
  <c r="F353"/>
  <c r="F356"/>
  <c r="F357"/>
  <c r="F360"/>
  <c r="F361"/>
  <c r="F362"/>
  <c r="F363"/>
  <c r="F364"/>
  <c r="F365"/>
  <c r="F368"/>
  <c r="F370"/>
  <c r="F371"/>
  <c r="F372"/>
  <c r="F373"/>
  <c r="F378"/>
  <c r="F384"/>
  <c r="F385"/>
  <c r="F387"/>
  <c r="F388"/>
  <c r="F389"/>
  <c r="F393"/>
  <c r="F434"/>
  <c r="F435"/>
  <c r="F436"/>
  <c r="F437"/>
  <c r="F438"/>
  <c r="F439"/>
  <c r="F440"/>
  <c r="F443"/>
  <c r="F444"/>
  <c r="F445"/>
  <c r="F446"/>
  <c r="F449"/>
  <c r="F450"/>
  <c r="F451"/>
  <c r="F452"/>
  <c r="F453"/>
  <c r="F454"/>
  <c r="F455"/>
  <c r="F456"/>
  <c r="F457"/>
  <c r="F458"/>
  <c r="F459"/>
  <c r="F460"/>
  <c r="F463"/>
  <c r="F464"/>
  <c r="F465"/>
  <c r="F466"/>
  <c r="F467"/>
  <c r="F468"/>
  <c r="F469"/>
  <c r="F470"/>
  <c r="F471"/>
  <c r="F472"/>
  <c r="F473"/>
  <c r="F474"/>
  <c r="F475"/>
  <c r="F478"/>
  <c r="F479"/>
  <c r="F480"/>
  <c r="F481"/>
  <c r="F482"/>
  <c r="F483"/>
  <c r="F484"/>
  <c r="F485"/>
  <c r="F486"/>
  <c r="F487"/>
  <c r="F488"/>
  <c r="F489"/>
  <c r="F490"/>
  <c r="F491"/>
  <c r="F492"/>
  <c r="F493"/>
  <c r="F494"/>
  <c r="F497"/>
  <c r="F498"/>
  <c r="F499"/>
  <c r="F500"/>
  <c r="F501"/>
  <c r="F502"/>
  <c r="F503"/>
  <c r="D377"/>
  <c r="E377"/>
  <c r="F377" s="1"/>
  <c r="D369"/>
  <c r="E369" s="1"/>
  <c r="F369" s="1"/>
  <c r="D191"/>
  <c r="E191" s="1"/>
  <c r="F191" s="1"/>
  <c r="D195"/>
  <c r="E195" s="1"/>
  <c r="F195" s="1"/>
  <c r="D197"/>
  <c r="E197"/>
  <c r="F197" s="1"/>
  <c r="D207"/>
  <c r="E207" s="1"/>
  <c r="F207" s="1"/>
  <c r="D229"/>
  <c r="E229" s="1"/>
  <c r="F229" s="1"/>
  <c r="D235"/>
  <c r="E235" s="1"/>
  <c r="F235" s="1"/>
  <c r="D236"/>
  <c r="E236"/>
  <c r="F236" s="1"/>
  <c r="D237"/>
  <c r="E237" s="1"/>
  <c r="F237" s="1"/>
  <c r="D242"/>
  <c r="E242" s="1"/>
  <c r="F242" s="1"/>
  <c r="D310"/>
  <c r="E310" s="1"/>
  <c r="F310" s="1"/>
  <c r="D311"/>
  <c r="E311"/>
  <c r="F311" s="1"/>
  <c r="E73"/>
  <c r="F73" s="1"/>
  <c r="E72"/>
  <c r="F72" s="1"/>
  <c r="E71"/>
  <c r="F71" s="1"/>
  <c r="E70"/>
  <c r="F70" s="1"/>
  <c r="E69"/>
  <c r="F69" s="1"/>
  <c r="E61"/>
  <c r="F61" s="1"/>
  <c r="E60"/>
  <c r="F60" s="1"/>
  <c r="E424"/>
  <c r="F424" s="1"/>
  <c r="E425"/>
  <c r="F425" s="1"/>
  <c r="E433"/>
  <c r="F433" s="1"/>
  <c r="E432"/>
  <c r="F432" s="1"/>
  <c r="E429"/>
  <c r="F429" s="1"/>
  <c r="E428"/>
  <c r="F428" s="1"/>
  <c r="E421"/>
  <c r="F421" s="1"/>
  <c r="E418"/>
  <c r="F418" s="1"/>
  <c r="E415"/>
  <c r="F415" s="1"/>
  <c r="E411"/>
  <c r="F411" s="1"/>
  <c r="E408"/>
  <c r="F408" s="1"/>
  <c r="E402"/>
  <c r="F402" s="1"/>
  <c r="E405"/>
  <c r="F405" s="1"/>
  <c r="E399"/>
  <c r="F399" s="1"/>
  <c r="E396"/>
  <c r="F396" s="1"/>
  <c r="E392"/>
  <c r="F392" s="1"/>
  <c r="E386"/>
  <c r="F386" s="1"/>
  <c r="E381"/>
  <c r="F381" s="1"/>
  <c r="E341"/>
  <c r="F341" s="1"/>
  <c r="E340"/>
  <c r="F340" s="1"/>
  <c r="E339"/>
  <c r="F339" s="1"/>
  <c r="E338"/>
  <c r="F338" s="1"/>
  <c r="E337"/>
  <c r="F337" s="1"/>
  <c r="E334"/>
  <c r="F334" s="1"/>
  <c r="E333"/>
  <c r="F333" s="1"/>
  <c r="E330"/>
  <c r="F330" s="1"/>
  <c r="E329"/>
  <c r="F329" s="1"/>
  <c r="E328"/>
  <c r="F328" s="1"/>
  <c r="E325"/>
  <c r="F325" s="1"/>
  <c r="E324"/>
  <c r="F324" s="1"/>
  <c r="E321"/>
  <c r="F321" s="1"/>
  <c r="E320"/>
  <c r="F320" s="1"/>
  <c r="E317"/>
  <c r="F317" s="1"/>
  <c r="E316"/>
  <c r="F316" s="1"/>
  <c r="E309"/>
  <c r="F309" s="1"/>
  <c r="E313"/>
  <c r="F313" s="1"/>
  <c r="E312"/>
  <c r="F312" s="1"/>
  <c r="E308"/>
  <c r="F308" s="1"/>
  <c r="E307"/>
  <c r="F307" s="1"/>
  <c r="E306"/>
  <c r="F306" s="1"/>
  <c r="E305"/>
  <c r="F305" s="1"/>
  <c r="E302"/>
  <c r="F302" s="1"/>
  <c r="E301"/>
  <c r="F301" s="1"/>
  <c r="E300"/>
  <c r="F300" s="1"/>
  <c r="E299"/>
  <c r="F299" s="1"/>
  <c r="E298"/>
  <c r="F298" s="1"/>
  <c r="E295"/>
  <c r="F295" s="1"/>
  <c r="E294"/>
  <c r="F294" s="1"/>
  <c r="E293"/>
  <c r="F293" s="1"/>
  <c r="E292"/>
  <c r="F292" s="1"/>
  <c r="E291"/>
  <c r="F291" s="1"/>
  <c r="E290"/>
  <c r="F290" s="1"/>
  <c r="E289"/>
  <c r="F289" s="1"/>
  <c r="E286"/>
  <c r="F286" s="1"/>
  <c r="E285"/>
  <c r="F285" s="1"/>
  <c r="E282"/>
  <c r="F282" s="1"/>
  <c r="E281"/>
  <c r="F281" s="1"/>
  <c r="E280"/>
  <c r="F280" s="1"/>
  <c r="E265"/>
  <c r="F265" s="1"/>
  <c r="E266"/>
  <c r="F266" s="1"/>
  <c r="E267"/>
  <c r="F267" s="1"/>
  <c r="E268"/>
  <c r="F268" s="1"/>
  <c r="E269"/>
  <c r="F269" s="1"/>
  <c r="E270"/>
  <c r="F270" s="1"/>
  <c r="E271"/>
  <c r="F271" s="1"/>
  <c r="E272"/>
  <c r="F272" s="1"/>
  <c r="E273"/>
  <c r="F273" s="1"/>
  <c r="E274"/>
  <c r="F274" s="1"/>
  <c r="E275"/>
  <c r="F275" s="1"/>
  <c r="E276"/>
  <c r="F276" s="1"/>
  <c r="E277"/>
  <c r="F277" s="1"/>
  <c r="E257"/>
  <c r="F257" s="1"/>
  <c r="E256"/>
  <c r="F256" s="1"/>
  <c r="E255"/>
  <c r="F255" s="1"/>
  <c r="E264"/>
  <c r="F264" s="1"/>
  <c r="E263"/>
  <c r="F263" s="1"/>
  <c r="E262"/>
  <c r="F262" s="1"/>
  <c r="E261"/>
  <c r="F261" s="1"/>
  <c r="E260"/>
  <c r="F260" s="1"/>
  <c r="E252"/>
  <c r="F252" s="1"/>
  <c r="E251"/>
  <c r="F251" s="1"/>
  <c r="E250"/>
  <c r="F250" s="1"/>
  <c r="E249"/>
  <c r="F249" s="1"/>
  <c r="E248"/>
  <c r="F248" s="1"/>
  <c r="E219"/>
  <c r="F219" s="1"/>
  <c r="E218"/>
  <c r="F218" s="1"/>
  <c r="E217"/>
  <c r="F217" s="1"/>
  <c r="E216"/>
  <c r="F216" s="1"/>
  <c r="E215"/>
  <c r="F215" s="1"/>
  <c r="E212"/>
  <c r="F212" s="1"/>
  <c r="E211"/>
  <c r="F211" s="1"/>
  <c r="E210"/>
  <c r="F210" s="1"/>
  <c r="E209"/>
  <c r="F209" s="1"/>
  <c r="E206"/>
  <c r="F206" s="1"/>
  <c r="E205"/>
  <c r="F205" s="1"/>
  <c r="E204"/>
  <c r="F204" s="1"/>
  <c r="E203"/>
  <c r="F203" s="1"/>
  <c r="E202"/>
  <c r="F202" s="1"/>
  <c r="E201"/>
  <c r="F201" s="1"/>
  <c r="E200"/>
  <c r="F200" s="1"/>
  <c r="E188"/>
  <c r="F188" s="1"/>
  <c r="E187"/>
  <c r="F187" s="1"/>
  <c r="E184"/>
  <c r="F184" s="1"/>
  <c r="E183"/>
  <c r="F183" s="1"/>
  <c r="E182"/>
  <c r="F182" s="1"/>
  <c r="E181"/>
  <c r="F181" s="1"/>
  <c r="E180"/>
  <c r="F180" s="1"/>
  <c r="E179"/>
  <c r="F179" s="1"/>
  <c r="E178"/>
  <c r="F178" s="1"/>
  <c r="E177"/>
  <c r="F177" s="1"/>
  <c r="E176"/>
  <c r="F176" s="1"/>
  <c r="E170"/>
  <c r="F170" s="1"/>
  <c r="E171"/>
  <c r="F171" s="1"/>
  <c r="E174"/>
  <c r="F174" s="1"/>
  <c r="E175"/>
  <c r="F175" s="1"/>
  <c r="E169"/>
  <c r="F169" s="1"/>
  <c r="E168"/>
  <c r="F168" s="1"/>
  <c r="E167"/>
  <c r="F167" s="1"/>
  <c r="E166"/>
  <c r="F166" s="1"/>
  <c r="E163"/>
  <c r="F163" s="1"/>
  <c r="E162"/>
  <c r="F162" s="1"/>
  <c r="E161"/>
  <c r="F161" s="1"/>
  <c r="E160"/>
  <c r="F160" s="1"/>
  <c r="E159"/>
  <c r="F159" s="1"/>
  <c r="E158"/>
  <c r="F158" s="1"/>
  <c r="E157"/>
  <c r="F157" s="1"/>
  <c r="E156"/>
  <c r="F156" s="1"/>
  <c r="E155"/>
  <c r="F155" s="1"/>
  <c r="E154"/>
  <c r="F154" s="1"/>
  <c r="E153"/>
  <c r="F153" s="1"/>
  <c r="E145"/>
  <c r="F145" s="1"/>
  <c r="E143"/>
  <c r="F143" s="1"/>
  <c r="E139"/>
  <c r="F139" s="1"/>
  <c r="E138"/>
  <c r="F138" s="1"/>
  <c r="E140"/>
  <c r="F140" s="1"/>
  <c r="E127"/>
  <c r="F127" s="1"/>
  <c r="E128"/>
  <c r="F128" s="1"/>
  <c r="E129"/>
  <c r="F129" s="1"/>
  <c r="E130"/>
  <c r="F130" s="1"/>
  <c r="E131"/>
  <c r="F131" s="1"/>
  <c r="E132"/>
  <c r="F132" s="1"/>
  <c r="E133"/>
  <c r="F133" s="1"/>
  <c r="E134"/>
  <c r="F134" s="1"/>
  <c r="E135"/>
  <c r="F135" s="1"/>
  <c r="E136"/>
  <c r="F136" s="1"/>
  <c r="E137"/>
  <c r="F137" s="1"/>
  <c r="E126"/>
  <c r="F126" s="1"/>
  <c r="E115"/>
  <c r="F115" s="1"/>
  <c r="E114"/>
  <c r="F114" s="1"/>
  <c r="E111"/>
  <c r="F111" s="1"/>
  <c r="E110"/>
  <c r="F110" s="1"/>
  <c r="E104"/>
  <c r="F104" s="1"/>
  <c r="E103"/>
  <c r="F103" s="1"/>
  <c r="E93"/>
  <c r="F93" s="1"/>
  <c r="E94"/>
  <c r="F94" s="1"/>
  <c r="E95"/>
  <c r="F95" s="1"/>
  <c r="E92"/>
  <c r="F92" s="1"/>
  <c r="E77"/>
  <c r="F77" s="1"/>
  <c r="E78"/>
  <c r="F78" s="1"/>
  <c r="E79"/>
  <c r="F79" s="1"/>
  <c r="E80"/>
  <c r="F80" s="1"/>
  <c r="E81"/>
  <c r="F81" s="1"/>
  <c r="E82"/>
  <c r="F82" s="1"/>
  <c r="E83"/>
  <c r="F83" s="1"/>
  <c r="E76"/>
  <c r="F76" s="1"/>
  <c r="E50"/>
  <c r="F50" s="1"/>
  <c r="E51"/>
  <c r="F51" s="1"/>
  <c r="E52"/>
  <c r="F52" s="1"/>
  <c r="E53"/>
  <c r="F53" s="1"/>
  <c r="E54"/>
  <c r="F54" s="1"/>
  <c r="E55"/>
  <c r="F55" s="1"/>
  <c r="E56"/>
  <c r="F56" s="1"/>
  <c r="E58"/>
  <c r="F58" s="1"/>
  <c r="E59"/>
  <c r="F59" s="1"/>
  <c r="E49"/>
  <c r="F49" s="1"/>
  <c r="E42"/>
  <c r="F42" s="1"/>
  <c r="E43"/>
  <c r="F43" s="1"/>
  <c r="E44"/>
  <c r="F44" s="1"/>
  <c r="E45"/>
  <c r="F45" s="1"/>
  <c r="E46"/>
  <c r="F46" s="1"/>
  <c r="E41"/>
  <c r="F41" s="1"/>
  <c r="E40"/>
  <c r="F40" s="1"/>
  <c r="E39"/>
  <c r="F39" s="1"/>
  <c r="E38"/>
  <c r="F38" s="1"/>
  <c r="E12"/>
  <c r="F12" s="1"/>
  <c r="E11"/>
  <c r="F11" s="1"/>
  <c r="E10"/>
  <c r="F10" s="1"/>
  <c r="E7"/>
  <c r="F7" s="1"/>
  <c r="E6"/>
  <c r="F6" s="1"/>
  <c r="E5"/>
  <c r="F5" s="1"/>
  <c r="E4"/>
  <c r="F4" s="1"/>
  <c r="D423"/>
  <c r="E423" s="1"/>
  <c r="F423" s="1"/>
  <c r="D422"/>
  <c r="E422"/>
  <c r="F422" s="1"/>
  <c r="D148"/>
  <c r="E148" s="1"/>
  <c r="F148" s="1"/>
  <c r="D147"/>
  <c r="E147" s="1"/>
  <c r="F147" s="1"/>
  <c r="D146"/>
  <c r="E146" s="1"/>
  <c r="F146" s="1"/>
  <c r="E107"/>
  <c r="F107"/>
  <c r="D68"/>
  <c r="E68"/>
  <c r="F68" s="1"/>
  <c r="D67"/>
  <c r="E67" s="1"/>
  <c r="F67" s="1"/>
  <c r="D66"/>
  <c r="E66"/>
  <c r="F66" s="1"/>
  <c r="D63"/>
  <c r="E63" s="1"/>
  <c r="F63" s="1"/>
  <c r="D62"/>
  <c r="E62"/>
  <c r="F62" s="1"/>
  <c r="D84"/>
  <c r="E84" s="1"/>
  <c r="F84" s="1"/>
  <c r="D18"/>
  <c r="E18"/>
  <c r="F18" s="1"/>
  <c r="D17"/>
  <c r="E17" s="1"/>
  <c r="F17" s="1"/>
  <c r="D16"/>
  <c r="E16" s="1"/>
  <c r="F16" s="1"/>
  <c r="D15"/>
  <c r="E15" s="1"/>
  <c r="F15" s="1"/>
</calcChain>
</file>

<file path=xl/sharedStrings.xml><?xml version="1.0" encoding="utf-8"?>
<sst xmlns="http://schemas.openxmlformats.org/spreadsheetml/2006/main" count="1167" uniqueCount="720">
  <si>
    <t>Référence Mobika</t>
  </si>
  <si>
    <t>WRC/1.1830</t>
  </si>
  <si>
    <t>WRC/2.1860</t>
  </si>
  <si>
    <t>WRC/3.1890</t>
  </si>
  <si>
    <t>WRC/4.18117</t>
  </si>
  <si>
    <t>WRD/1.1840</t>
  </si>
  <si>
    <t>WRD/2.1880</t>
  </si>
  <si>
    <t>WRD/3.1812</t>
  </si>
  <si>
    <t xml:space="preserve">Vestiaires monoblocs industrie propre </t>
  </si>
  <si>
    <t>Vestiaires monoblocs industrie salissante</t>
  </si>
  <si>
    <t>Vestiaires démontables</t>
  </si>
  <si>
    <t>VE-IP1CDD-001</t>
  </si>
  <si>
    <t>VE-IS1CDD-001</t>
  </si>
  <si>
    <t>VE-IS1CDS-001</t>
  </si>
  <si>
    <t>Vestiaires ventilés, industrie propre</t>
  </si>
  <si>
    <t>Vestiaires ventilés, industrie salissante</t>
  </si>
  <si>
    <t xml:space="preserve">Vestiaires spécifiques </t>
  </si>
  <si>
    <t>VE-MC2C-001</t>
  </si>
  <si>
    <t>VE-MC4C-001</t>
  </si>
  <si>
    <t>VE-MC6C-001</t>
  </si>
  <si>
    <t>VE-VL-001</t>
  </si>
  <si>
    <t>VE-VL-002</t>
  </si>
  <si>
    <t>VE-VL-003</t>
  </si>
  <si>
    <t>VE-POL-001</t>
  </si>
  <si>
    <t>VE-PO-001</t>
  </si>
  <si>
    <t>VE-PO-002</t>
  </si>
  <si>
    <t>WRC.4(2.2).18060</t>
  </si>
  <si>
    <t>WRC.6(3.2).18090</t>
  </si>
  <si>
    <t>WRC.2(1.2).18030</t>
  </si>
  <si>
    <t>WRZ/2.1830</t>
  </si>
  <si>
    <t>WRZ/4.1860</t>
  </si>
  <si>
    <t>WRZ/6.1890</t>
  </si>
  <si>
    <t>PLC/F.1</t>
  </si>
  <si>
    <t>FRM/F.1</t>
  </si>
  <si>
    <t>FRM/F.2</t>
  </si>
  <si>
    <t xml:space="preserve">Options pour vestiaires </t>
  </si>
  <si>
    <t>VE-SBG-003</t>
  </si>
  <si>
    <t>VE-SBE-001</t>
  </si>
  <si>
    <t>VE-SB-001</t>
  </si>
  <si>
    <t>VE-SB-008</t>
  </si>
  <si>
    <t>VE-CO2C-002</t>
  </si>
  <si>
    <t>VE-SP-001</t>
  </si>
  <si>
    <t>VE-PI-001</t>
  </si>
  <si>
    <t>VE-PI-002</t>
  </si>
  <si>
    <t>VE-LO-003</t>
  </si>
  <si>
    <t>VE-S3P-001</t>
  </si>
  <si>
    <t>VE-S3P-002</t>
  </si>
  <si>
    <t>VE-LO-002</t>
  </si>
  <si>
    <t>VE-SC-001</t>
  </si>
  <si>
    <t>VE-SAC-001</t>
  </si>
  <si>
    <t>VE-SM-001</t>
  </si>
  <si>
    <t>WRF.77</t>
  </si>
  <si>
    <t>WRB/SG.60</t>
  </si>
  <si>
    <t>WRB/PO.80.B1A1</t>
  </si>
  <si>
    <t>WRB.80.B1A1</t>
  </si>
  <si>
    <t>WRR.60.B1A1</t>
  </si>
  <si>
    <t>VE-PM-005</t>
  </si>
  <si>
    <t>VE-PM-001</t>
  </si>
  <si>
    <t>DBU/TBG.160</t>
  </si>
  <si>
    <t>DBU/TBG.200</t>
  </si>
  <si>
    <t>VE-PM-008</t>
  </si>
  <si>
    <t>VE-PM-009</t>
  </si>
  <si>
    <t>VE-PM-010</t>
  </si>
  <si>
    <t xml:space="preserve">Casiers consignes </t>
  </si>
  <si>
    <t>VE-CON-001</t>
  </si>
  <si>
    <t>VE-CON-002</t>
  </si>
  <si>
    <t>VE-CON-003</t>
  </si>
  <si>
    <t>Casiers cube</t>
  </si>
  <si>
    <t>VE-BC-002</t>
  </si>
  <si>
    <t>Casiers blanchisserie</t>
  </si>
  <si>
    <t>VE-BL-001</t>
  </si>
  <si>
    <t>VE-CPM-001</t>
  </si>
  <si>
    <t>VE-CPM-002</t>
  </si>
  <si>
    <t>Casiers penderie</t>
  </si>
  <si>
    <t>Casiers à effets personnels</t>
  </si>
  <si>
    <t>VE-PC-008</t>
  </si>
  <si>
    <t>VE-CM-006</t>
  </si>
  <si>
    <t>PEL.35(7.5)</t>
  </si>
  <si>
    <t>WLC.5(5.1).40</t>
  </si>
  <si>
    <t xml:space="preserve">Armoires spécifiques </t>
  </si>
  <si>
    <t>AR-LS-001</t>
  </si>
  <si>
    <t>AR-MEN-001</t>
  </si>
  <si>
    <t>AR-CH-002</t>
  </si>
  <si>
    <t>AR-CH-001</t>
  </si>
  <si>
    <t>AR-EQ-002</t>
  </si>
  <si>
    <t>AR-EQ-001</t>
  </si>
  <si>
    <t>AR-APR-002</t>
  </si>
  <si>
    <t>AR-APR-005</t>
  </si>
  <si>
    <t>AR-MC-002</t>
  </si>
  <si>
    <t>AR-MC-003</t>
  </si>
  <si>
    <t>AR-MC-001</t>
  </si>
  <si>
    <t>AR-TV-001</t>
  </si>
  <si>
    <t>AR-BI-001</t>
  </si>
  <si>
    <t>AR-BI-002</t>
  </si>
  <si>
    <t>AR-PC-008</t>
  </si>
  <si>
    <t>GRC/1.1840</t>
  </si>
  <si>
    <t>CLC/HD.1880</t>
  </si>
  <si>
    <t>BS/CBL.38</t>
  </si>
  <si>
    <t>CBL.38</t>
  </si>
  <si>
    <t>CSC.1950</t>
  </si>
  <si>
    <t>CSC.1992</t>
  </si>
  <si>
    <t>SSC.13</t>
  </si>
  <si>
    <t>SSC.19</t>
  </si>
  <si>
    <t>UNC.19</t>
  </si>
  <si>
    <t>UNC.18</t>
  </si>
  <si>
    <t>MSB.4</t>
  </si>
  <si>
    <t>MSB.5</t>
  </si>
  <si>
    <t>MSB.3</t>
  </si>
  <si>
    <t>TMC.17.R</t>
  </si>
  <si>
    <t>IPC/M1.1706860</t>
  </si>
  <si>
    <t>Ateliers</t>
  </si>
  <si>
    <t>AC-ET-001</t>
  </si>
  <si>
    <t>AC-ET-002</t>
  </si>
  <si>
    <t>AC-ET-003</t>
  </si>
  <si>
    <t>AC-ET-004</t>
  </si>
  <si>
    <t>AR-DE-001</t>
  </si>
  <si>
    <t>AR-DE-004</t>
  </si>
  <si>
    <t>AR-DE-002</t>
  </si>
  <si>
    <t>AR-DE-003</t>
  </si>
  <si>
    <t>AR-CO-002</t>
  </si>
  <si>
    <t>AR-CO-003</t>
  </si>
  <si>
    <t>AR-RM-005</t>
  </si>
  <si>
    <t>WBN.126.(0)</t>
  </si>
  <si>
    <t>WBN.166.(0)</t>
  </si>
  <si>
    <t>WBN.166.(0) + WBP/S.1</t>
  </si>
  <si>
    <t>WBN.166.(0) + WBP/S.2 + WBN/S.3</t>
  </si>
  <si>
    <t>MTC.5</t>
  </si>
  <si>
    <t>MTC/LD.5</t>
  </si>
  <si>
    <t>MTC.10</t>
  </si>
  <si>
    <t>MTC/RD.5</t>
  </si>
  <si>
    <t>MPSC.1930 + (60x) PLD/MPSC.30</t>
  </si>
  <si>
    <t>MPSC.1940 + (60x) PLD/MPSC.40</t>
  </si>
  <si>
    <t>RE-BA-013</t>
  </si>
  <si>
    <t>RE-BA-014</t>
  </si>
  <si>
    <t>RE-BA-015</t>
  </si>
  <si>
    <t>RE-BA-001</t>
  </si>
  <si>
    <t>RE-BA-002</t>
  </si>
  <si>
    <t>RE-BA-003</t>
  </si>
  <si>
    <t>RE-BA-025</t>
  </si>
  <si>
    <t>RE-BA-028</t>
  </si>
  <si>
    <t>RE-BA-029</t>
  </si>
  <si>
    <t>RE-BA-033</t>
  </si>
  <si>
    <t>RE-BA-034</t>
  </si>
  <si>
    <t>RE-BA-035</t>
  </si>
  <si>
    <t>RE-BA-030</t>
  </si>
  <si>
    <t xml:space="preserve">RE-BA-031 </t>
  </si>
  <si>
    <t>RE-BA-032</t>
  </si>
  <si>
    <t>RE-CB-005</t>
  </si>
  <si>
    <t>RE-CB-002</t>
  </si>
  <si>
    <t>CHR.01</t>
  </si>
  <si>
    <t>CHR.02</t>
  </si>
  <si>
    <t>SRB.120</t>
  </si>
  <si>
    <t>SRB.160</t>
  </si>
  <si>
    <t>SRB.200</t>
  </si>
  <si>
    <t>SRB/SG.120</t>
  </si>
  <si>
    <t>SRB/SG.160</t>
  </si>
  <si>
    <t>SRB/SG.200</t>
  </si>
  <si>
    <t>SRB/R.120</t>
  </si>
  <si>
    <t>SRB/R.160</t>
  </si>
  <si>
    <t>SRB/R.200</t>
  </si>
  <si>
    <t>FLB.160</t>
  </si>
  <si>
    <t>FLB.200</t>
  </si>
  <si>
    <t>STB.120</t>
  </si>
  <si>
    <t>STB.160</t>
  </si>
  <si>
    <t>STB.200</t>
  </si>
  <si>
    <t>Tables</t>
  </si>
  <si>
    <t>MTB.R.128</t>
  </si>
  <si>
    <t>RE-T-001 (RE-T-011)</t>
  </si>
  <si>
    <t>MTB.R.168</t>
  </si>
  <si>
    <t>RE-T-002 (RE-T-004)</t>
  </si>
  <si>
    <t>MTB.R.208</t>
  </si>
  <si>
    <t>RE-T-003 (RE-T-012)</t>
  </si>
  <si>
    <t>RE-TPO-002</t>
  </si>
  <si>
    <t>RE-TPO-001</t>
  </si>
  <si>
    <t>RE-TC-003</t>
  </si>
  <si>
    <t>RE-TC-001</t>
  </si>
  <si>
    <t>BU-TP-004</t>
  </si>
  <si>
    <t>BU-TP-005</t>
  </si>
  <si>
    <t>RE-FF-008</t>
  </si>
  <si>
    <t>RE-FF-004</t>
  </si>
  <si>
    <t xml:space="preserve">RE-FF-002 </t>
  </si>
  <si>
    <t>RE-FF-005</t>
  </si>
  <si>
    <t>FTB/R2.C.187</t>
  </si>
  <si>
    <t>FTB/S.H.167</t>
  </si>
  <si>
    <t>FFT/WS.2W1</t>
  </si>
  <si>
    <t>FFT/WS.4W1</t>
  </si>
  <si>
    <t>FFT/WS.6W1</t>
  </si>
  <si>
    <t>FFT/WS.4W2</t>
  </si>
  <si>
    <t>FTB/F.207</t>
  </si>
  <si>
    <t>FTB/F.167</t>
  </si>
  <si>
    <t>Armoires métalliques, portes battantes</t>
  </si>
  <si>
    <t>AR-MPB-007 (AR-MPB-017)</t>
  </si>
  <si>
    <t>AR-MPB-008 (AR-MPB-018)</t>
  </si>
  <si>
    <t>AR-MPB-011 (AR-MPB-016)</t>
  </si>
  <si>
    <t>AR-MPB-015 (AR-MPB-002)</t>
  </si>
  <si>
    <t>AR-MPB-014 (AR-MPB-003)</t>
  </si>
  <si>
    <t>FLC/DR.12</t>
  </si>
  <si>
    <t>FLC/DR.10</t>
  </si>
  <si>
    <t>FLC/DR.192</t>
  </si>
  <si>
    <t>FLC/DR.19</t>
  </si>
  <si>
    <t>FLC/DR.18</t>
  </si>
  <si>
    <t>Armoires métalliques, portes battantes bois</t>
  </si>
  <si>
    <t>AR-MPBB-001</t>
  </si>
  <si>
    <t>AR-MPBB-002</t>
  </si>
  <si>
    <t>AR-MPBB-003</t>
  </si>
  <si>
    <t>FLC/WD.19</t>
  </si>
  <si>
    <t>FLC/WD.18</t>
  </si>
  <si>
    <t>FLC/T.WD.07</t>
  </si>
  <si>
    <t>Armoires rideaux</t>
  </si>
  <si>
    <t>AR-RD-011</t>
  </si>
  <si>
    <t>AR-RD-012</t>
  </si>
  <si>
    <t>AR-RD-008</t>
  </si>
  <si>
    <t>AR-RD-009</t>
  </si>
  <si>
    <t>AR-RD-029</t>
  </si>
  <si>
    <t>SDC.1312</t>
  </si>
  <si>
    <t>SDC.101040</t>
  </si>
  <si>
    <t>AR-RD-030</t>
  </si>
  <si>
    <t>AR-RD-039</t>
  </si>
  <si>
    <t>AR-RD-036</t>
  </si>
  <si>
    <t>AR-RD-037</t>
  </si>
  <si>
    <t>AR-RD-005</t>
  </si>
  <si>
    <t>AR-RD-006</t>
  </si>
  <si>
    <t>SDC.181040</t>
  </si>
  <si>
    <t>SDC.1912</t>
  </si>
  <si>
    <t>AR-RD-002</t>
  </si>
  <si>
    <t>AR-RD-003</t>
  </si>
  <si>
    <t>AR-RD-026</t>
  </si>
  <si>
    <t>AR-RD-027</t>
  </si>
  <si>
    <t>AR-RD-038</t>
  </si>
  <si>
    <t>AR-RD-033</t>
  </si>
  <si>
    <t>AR-RD-034</t>
  </si>
  <si>
    <t>Armoires portes coulissantes</t>
  </si>
  <si>
    <t>AR-PC-001</t>
  </si>
  <si>
    <t>AR-PC-004</t>
  </si>
  <si>
    <t>AR-PCV-001</t>
  </si>
  <si>
    <t>SLC.0712</t>
  </si>
  <si>
    <t>SLC/FP.1912</t>
  </si>
  <si>
    <t>SLG.1912</t>
  </si>
  <si>
    <t>Armoire classeurs</t>
  </si>
  <si>
    <t>AR-CLPB-001</t>
  </si>
  <si>
    <t>AR-CLPR-002</t>
  </si>
  <si>
    <t>CMC/MD.2K3C</t>
  </si>
  <si>
    <t>CMC/SD.3K2C</t>
  </si>
  <si>
    <t>Présentoirs &amp; armoires magazines</t>
  </si>
  <si>
    <t>AR-MT-001</t>
  </si>
  <si>
    <t>AR-PMAG-001</t>
  </si>
  <si>
    <t>AR-PMAG-003</t>
  </si>
  <si>
    <t>AR-PMAG-004</t>
  </si>
  <si>
    <t>AR-APR-004</t>
  </si>
  <si>
    <t>AR-APR-007</t>
  </si>
  <si>
    <t>AR-MP-005</t>
  </si>
  <si>
    <t>MGC.1</t>
  </si>
  <si>
    <t>MGC.3</t>
  </si>
  <si>
    <t>MGC.2</t>
  </si>
  <si>
    <t>BKC.1933</t>
  </si>
  <si>
    <t>BCK.1233</t>
  </si>
  <si>
    <t>Meubles classeurs &amp; crédences</t>
  </si>
  <si>
    <t>BU-MCL-004</t>
  </si>
  <si>
    <t>BU-MCL-005</t>
  </si>
  <si>
    <t>BU-MCL-006</t>
  </si>
  <si>
    <t>BU-CR-003</t>
  </si>
  <si>
    <t>BU-CR-005</t>
  </si>
  <si>
    <t>FGC.3.(43)</t>
  </si>
  <si>
    <t>FGC.2.(43)</t>
  </si>
  <si>
    <t>FGC.4.(43)</t>
  </si>
  <si>
    <t>FGC/D.2.(82)</t>
  </si>
  <si>
    <t>FGC/D.4.(82)</t>
  </si>
  <si>
    <t>Meubles à clapets</t>
  </si>
  <si>
    <t>AR-MCL-001</t>
  </si>
  <si>
    <t>AR-MCL-002</t>
  </si>
  <si>
    <t>FDC.10</t>
  </si>
  <si>
    <t>FDC.5</t>
  </si>
  <si>
    <t xml:space="preserve">Meubles à plans 6 tiroirs </t>
  </si>
  <si>
    <t>AR-MP-001</t>
  </si>
  <si>
    <t>AR-MP-002</t>
  </si>
  <si>
    <t>MPC/FD/5.A0</t>
  </si>
  <si>
    <t>MPC/6.A0</t>
  </si>
  <si>
    <t>Meubles à plans formats A3</t>
  </si>
  <si>
    <t>BU-MCAP-005</t>
  </si>
  <si>
    <t>BU-MCAP-006</t>
  </si>
  <si>
    <t>MDC/A3.8</t>
  </si>
  <si>
    <t>MDC/A3.13</t>
  </si>
  <si>
    <t>Meubles à plans formats A4</t>
  </si>
  <si>
    <t>BU-MCAP-001</t>
  </si>
  <si>
    <t>BU-MCAP-003</t>
  </si>
  <si>
    <t>BU-MCAP-004</t>
  </si>
  <si>
    <t>MDC/A4.6</t>
  </si>
  <si>
    <t>MDC/A4.15</t>
  </si>
  <si>
    <t>MDC/A4.18</t>
  </si>
  <si>
    <t>Colonnes rotatives pour classeurs</t>
  </si>
  <si>
    <t>AR-CR-002</t>
  </si>
  <si>
    <t>AR-CR-003</t>
  </si>
  <si>
    <t>TFR.3</t>
  </si>
  <si>
    <t>TFR.4</t>
  </si>
  <si>
    <t xml:space="preserve">Caissons de bureau métalliques </t>
  </si>
  <si>
    <t>BU-CA-007</t>
  </si>
  <si>
    <t>BU-CA-028</t>
  </si>
  <si>
    <t>BU-CA-024</t>
  </si>
  <si>
    <t>BU-CAMM-001</t>
  </si>
  <si>
    <t>BU-CAMM-002</t>
  </si>
  <si>
    <t>EPG/P.M.2</t>
  </si>
  <si>
    <t>EPG/P.M.3</t>
  </si>
  <si>
    <t>MPG/S.2</t>
  </si>
  <si>
    <t>MPG/S.3</t>
  </si>
  <si>
    <t>MMP/H.4.80</t>
  </si>
  <si>
    <t>MMP/V.2.80</t>
  </si>
  <si>
    <t>Bureaux droits et compacts</t>
  </si>
  <si>
    <t>BU-PL-045</t>
  </si>
  <si>
    <t>BU-PL-015</t>
  </si>
  <si>
    <t>BU-PU-003</t>
  </si>
  <si>
    <t>BU-PL-014</t>
  </si>
  <si>
    <t>BU-PL-049</t>
  </si>
  <si>
    <t>ODK.168.(0)</t>
  </si>
  <si>
    <t>MTB.W.L.188</t>
  </si>
  <si>
    <t>MTB.W.R.188 + DKP/2</t>
  </si>
  <si>
    <t>MTB.W.R.188 + DKP/3</t>
  </si>
  <si>
    <t>Bureaux droits et compacts (GNOMOS)</t>
  </si>
  <si>
    <t>BU-PL-092</t>
  </si>
  <si>
    <t>BU-PL-081</t>
  </si>
  <si>
    <t>BU-PL-091</t>
  </si>
  <si>
    <t>BU-PL-088</t>
  </si>
  <si>
    <t>BU-PL-082</t>
  </si>
  <si>
    <t>152(3)</t>
  </si>
  <si>
    <t>174(2)</t>
  </si>
  <si>
    <t>152(2)</t>
  </si>
  <si>
    <t>166(2)</t>
  </si>
  <si>
    <t>202(3)</t>
  </si>
  <si>
    <t>Caissons G2 mobiles et hauteurs bureaux mélaminés finition bois</t>
  </si>
  <si>
    <t>BU-CA-067</t>
  </si>
  <si>
    <t>BU-CA-071</t>
  </si>
  <si>
    <t>BU-CA-070</t>
  </si>
  <si>
    <t>273(2)</t>
  </si>
  <si>
    <t>272(2)</t>
  </si>
  <si>
    <t xml:space="preserve">Meubles bas G2 mélaminés finitions bois </t>
  </si>
  <si>
    <t>BU-CR-009</t>
  </si>
  <si>
    <t>BU-PH-004</t>
  </si>
  <si>
    <t>317(2)</t>
  </si>
  <si>
    <t>316(2)</t>
  </si>
  <si>
    <t>Meubles G2 mi-hauts et hauts mélaminés finitions bois</t>
  </si>
  <si>
    <t>BU-MH-003</t>
  </si>
  <si>
    <t>321(2)</t>
  </si>
  <si>
    <t>BU-MH-015</t>
  </si>
  <si>
    <t>326(2)</t>
  </si>
  <si>
    <t>BU-MH-016</t>
  </si>
  <si>
    <t>BU-MH-012</t>
  </si>
  <si>
    <t>322(2)</t>
  </si>
  <si>
    <t>327(2)</t>
  </si>
  <si>
    <t>Bureaux VO mélaminés finitions bois</t>
  </si>
  <si>
    <t>BU-PL-035</t>
  </si>
  <si>
    <t>BU-CA-023</t>
  </si>
  <si>
    <t>BU-CA-026</t>
  </si>
  <si>
    <t>BU-PL-030</t>
  </si>
  <si>
    <t>BU-PL-034</t>
  </si>
  <si>
    <t>175(2)</t>
  </si>
  <si>
    <t xml:space="preserve">Caissons VO mélaminés finitions bois </t>
  </si>
  <si>
    <t>BU-CA-022</t>
  </si>
  <si>
    <t xml:space="preserve">Meuble VO mélaminé finition bois </t>
  </si>
  <si>
    <t>BU-MB-001</t>
  </si>
  <si>
    <t xml:space="preserve">Tables de réunion ronde et ovales </t>
  </si>
  <si>
    <t>BU-TR-005</t>
  </si>
  <si>
    <t>BU-TR-004</t>
  </si>
  <si>
    <t>BU-TR-024</t>
  </si>
  <si>
    <t>BU-TR-010</t>
  </si>
  <si>
    <t>BU-TR-015</t>
  </si>
  <si>
    <t>233(3)</t>
  </si>
  <si>
    <t>232(2)</t>
  </si>
  <si>
    <t>230(3)</t>
  </si>
  <si>
    <t>230(2)</t>
  </si>
  <si>
    <t xml:space="preserve">Table de réunion rectangulaire </t>
  </si>
  <si>
    <t>RE-T-037</t>
  </si>
  <si>
    <t>BU-ANG-003</t>
  </si>
  <si>
    <t>MTB.Q.88</t>
  </si>
  <si>
    <t>Table de réunion 1/2 lune</t>
  </si>
  <si>
    <t>BU-DL-005</t>
  </si>
  <si>
    <t>MTB.M.168</t>
  </si>
  <si>
    <t>Table de réunion trapézoïdale</t>
  </si>
  <si>
    <t>TB-TT-002</t>
  </si>
  <si>
    <t>MTB.T.126</t>
  </si>
  <si>
    <t>Table de réunion en anneau</t>
  </si>
  <si>
    <t>BU-CRO-001</t>
  </si>
  <si>
    <t>MTB.C.126</t>
  </si>
  <si>
    <t>Table de réunion en bâteau</t>
  </si>
  <si>
    <t>BU-BAT-001</t>
  </si>
  <si>
    <t>MTB.HB.126</t>
  </si>
  <si>
    <t xml:space="preserve">Tables de réunion pliantes </t>
  </si>
  <si>
    <t>BU-TP-001</t>
  </si>
  <si>
    <t>BU-TP-002</t>
  </si>
  <si>
    <t>BU-TP-003</t>
  </si>
  <si>
    <t>BU-TP-008</t>
  </si>
  <si>
    <t>BU-TP-007</t>
  </si>
  <si>
    <t>FTB/F.168</t>
  </si>
  <si>
    <t>Tables scolaires pour le collège</t>
  </si>
  <si>
    <t>BU-TS-001</t>
  </si>
  <si>
    <t>BU-TS-002</t>
  </si>
  <si>
    <t>SDK.75</t>
  </si>
  <si>
    <t>SDK.125</t>
  </si>
  <si>
    <t>Literie</t>
  </si>
  <si>
    <t>LIT-MET-001</t>
  </si>
  <si>
    <t>LIT-MET-002</t>
  </si>
  <si>
    <t>LIT-MAT-009</t>
  </si>
  <si>
    <t>LIT-MAT-001</t>
  </si>
  <si>
    <t>LIT-MAT-002</t>
  </si>
  <si>
    <t>LIT-SOM-001</t>
  </si>
  <si>
    <t>LIT-SOM-002</t>
  </si>
  <si>
    <t>LIT-SOM-003</t>
  </si>
  <si>
    <t>LIT-PI-001</t>
  </si>
  <si>
    <t>MBB.1</t>
  </si>
  <si>
    <t>MBB.2</t>
  </si>
  <si>
    <t>VE-IS2C-002  (VE-IS2C-001)</t>
  </si>
  <si>
    <t>VE-IS1C-003  (VE-IS1C-001)</t>
  </si>
  <si>
    <t>VE-IS3C-003  (VE-IS3C-001)</t>
  </si>
  <si>
    <t>VE-IP1C-003  (VE-IP1C-001)</t>
  </si>
  <si>
    <t>VE-IP2C-002  (VE-IP2C-001)</t>
  </si>
  <si>
    <t>VE-IP3C-003  (VE-IP3C-001)</t>
  </si>
  <si>
    <t>VE-IP4C-003  (VE-IP4C-001)</t>
  </si>
  <si>
    <t>VE-PM-004</t>
  </si>
  <si>
    <t>VE-PM-003</t>
  </si>
  <si>
    <t>VE-PM-002</t>
  </si>
  <si>
    <t>Porte manteaux - Porte casque - Crochets</t>
  </si>
  <si>
    <t>VE-BA-001</t>
  </si>
  <si>
    <t>VE-BA-002</t>
  </si>
  <si>
    <t>AC-P-001</t>
  </si>
  <si>
    <t>AC-P-014</t>
  </si>
  <si>
    <t>AC-P-013</t>
  </si>
  <si>
    <t>AC-P-016</t>
  </si>
  <si>
    <t>AC-P-017</t>
  </si>
  <si>
    <t>AC-PL-006</t>
  </si>
  <si>
    <t>AC-P-002</t>
  </si>
  <si>
    <t>AC-P-003</t>
  </si>
  <si>
    <t>AC-P-004</t>
  </si>
  <si>
    <t>AC-P-005</t>
  </si>
  <si>
    <t>AC-P-006</t>
  </si>
  <si>
    <t>AR-CF-001</t>
  </si>
  <si>
    <t>AR-AF-004</t>
  </si>
  <si>
    <t>AR-AF-009</t>
  </si>
  <si>
    <t>AR-AF-008</t>
  </si>
  <si>
    <t>AR-CFF-001</t>
  </si>
  <si>
    <t>RE-BA-008</t>
  </si>
  <si>
    <t>RE-BA-009</t>
  </si>
  <si>
    <t>RE-BA-010</t>
  </si>
  <si>
    <t>RE-CP-003</t>
  </si>
  <si>
    <t>SI-VI-003</t>
  </si>
  <si>
    <t>RE-SI-014</t>
  </si>
  <si>
    <t>SI-DI-003</t>
  </si>
  <si>
    <t>SI-DA-023</t>
  </si>
  <si>
    <t>SI-DA-026</t>
  </si>
  <si>
    <t>SI-DA-025</t>
  </si>
  <si>
    <t>Kitchenettes</t>
  </si>
  <si>
    <t>AR-KI-001</t>
  </si>
  <si>
    <t>RE-KI-003</t>
  </si>
  <si>
    <t>RE-KI-041</t>
  </si>
  <si>
    <t>RE-KI-033</t>
  </si>
  <si>
    <t>RE-KI-020</t>
  </si>
  <si>
    <t>RE-EV-001</t>
  </si>
  <si>
    <t>RE-ETI-001</t>
  </si>
  <si>
    <t>RE-CHI-001</t>
  </si>
  <si>
    <t>RE-CHI-002</t>
  </si>
  <si>
    <t>RE-TBI-002</t>
  </si>
  <si>
    <t>Electroménager</t>
  </si>
  <si>
    <t>EL-CAF-004</t>
  </si>
  <si>
    <t>EL-CAF-001</t>
  </si>
  <si>
    <t>EL-CE-007</t>
  </si>
  <si>
    <t>EL-CE-002</t>
  </si>
  <si>
    <t>EL-CG-002</t>
  </si>
  <si>
    <t>EL-CG-001</t>
  </si>
  <si>
    <t>EL-CG-003</t>
  </si>
  <si>
    <t>EL-MO-008</t>
  </si>
  <si>
    <t>EL-PC-010</t>
  </si>
  <si>
    <t>EL-PC-011</t>
  </si>
  <si>
    <t>EL-PC-003</t>
  </si>
  <si>
    <t>EL-PC-007</t>
  </si>
  <si>
    <t>EL-PC-005</t>
  </si>
  <si>
    <t>EL-PV-001</t>
  </si>
  <si>
    <t>EL-FR-001</t>
  </si>
  <si>
    <t>EL-FR-009</t>
  </si>
  <si>
    <t>EL-FR-008</t>
  </si>
  <si>
    <t>RE-FAE-001</t>
  </si>
  <si>
    <t>Table de réunion 1/4 de lune</t>
  </si>
  <si>
    <t>Table de réunion trapézoïdale ( x 2 )</t>
  </si>
  <si>
    <t>2  x  TB-TT-002</t>
  </si>
  <si>
    <t>Chauffage et Climatisation</t>
  </si>
  <si>
    <t>EL-CL-007</t>
  </si>
  <si>
    <t>EL-CL-009</t>
  </si>
  <si>
    <t>EL-CO-003</t>
  </si>
  <si>
    <t>EL-TR-007</t>
  </si>
  <si>
    <t>EL-TR-002</t>
  </si>
  <si>
    <t>EL-TR-011</t>
  </si>
  <si>
    <t>EL-CLL-025</t>
  </si>
  <si>
    <t>EL-CL-035</t>
  </si>
  <si>
    <t>EL-CLR-001</t>
  </si>
  <si>
    <t>EL-CLR-035</t>
  </si>
  <si>
    <t>EL-CLM-026</t>
  </si>
  <si>
    <t>EL-VE-001</t>
  </si>
  <si>
    <t>EL-CLSC-025</t>
  </si>
  <si>
    <t>EL-CLSZ-025</t>
  </si>
  <si>
    <t>EL-CLSU-025</t>
  </si>
  <si>
    <t>Sanitaire - bacs en inox</t>
  </si>
  <si>
    <t>SA-BC-007</t>
  </si>
  <si>
    <t>SA-BC-010</t>
  </si>
  <si>
    <t>SA-BC-015</t>
  </si>
  <si>
    <t>SA-BC-011</t>
  </si>
  <si>
    <t>SA-BC-012</t>
  </si>
  <si>
    <t>SA-BC-016</t>
  </si>
  <si>
    <t>SA-BC-006</t>
  </si>
  <si>
    <t>SA-BC-014</t>
  </si>
  <si>
    <t>SA-BC-009</t>
  </si>
  <si>
    <t>SA-BC-005</t>
  </si>
  <si>
    <t>SA-BC-013</t>
  </si>
  <si>
    <t>SA-BC-008</t>
  </si>
  <si>
    <t>SA-LM-002</t>
  </si>
  <si>
    <t>Plomberie et sanitaires</t>
  </si>
  <si>
    <t>SA-PR-004</t>
  </si>
  <si>
    <t>SA-MP-001</t>
  </si>
  <si>
    <t>SA-MI-002</t>
  </si>
  <si>
    <t>SA-MI-003</t>
  </si>
  <si>
    <t>EL-RO-007</t>
  </si>
  <si>
    <t>EL-RO-001</t>
  </si>
  <si>
    <t>SA-MD-001</t>
  </si>
  <si>
    <t>SA-WC-001</t>
  </si>
  <si>
    <t>SA-AB-001</t>
  </si>
  <si>
    <t>SA-UR-001</t>
  </si>
  <si>
    <t>SA-WC-002</t>
  </si>
  <si>
    <t>SA-BD-001</t>
  </si>
  <si>
    <t>SA-LM-001</t>
  </si>
  <si>
    <t>SA-CH-001</t>
  </si>
  <si>
    <t>SA-PR-001</t>
  </si>
  <si>
    <t>SA-PR-003</t>
  </si>
  <si>
    <t>Accessoires - sanitaire</t>
  </si>
  <si>
    <t>AC-LB-002</t>
  </si>
  <si>
    <t>AC-CP-005</t>
  </si>
  <si>
    <t>SA-PB-001</t>
  </si>
  <si>
    <t>SA-PB-004</t>
  </si>
  <si>
    <t>SA-DS-001</t>
  </si>
  <si>
    <t>SA-DP-001</t>
  </si>
  <si>
    <t>SA-SM-001</t>
  </si>
  <si>
    <t>VE-SC5C-001</t>
  </si>
  <si>
    <t>VE-SC10C-001</t>
  </si>
  <si>
    <t>VE-SC15C-001</t>
  </si>
  <si>
    <t>VE-SC20C-001</t>
  </si>
  <si>
    <t>Options pour les vestiaires</t>
  </si>
  <si>
    <t>Coffres sécurisés</t>
  </si>
  <si>
    <t xml:space="preserve">Bancs </t>
  </si>
  <si>
    <t>Chaises</t>
  </si>
  <si>
    <t>Fauteuils de bureau</t>
  </si>
  <si>
    <t>Casiers scolaires</t>
  </si>
  <si>
    <t>BU-CA-015</t>
  </si>
  <si>
    <t>BU-CA-059</t>
  </si>
  <si>
    <t>BU-CA-064</t>
  </si>
  <si>
    <t>BU-CA-066</t>
  </si>
  <si>
    <t>Table de réunion rectangulaire + table de réunion 1/2 lune</t>
  </si>
  <si>
    <t>Table de réunion en U</t>
  </si>
  <si>
    <t>WRC/FP.1/BU.30</t>
  </si>
  <si>
    <t>WRC/FP.1/AU.30</t>
  </si>
  <si>
    <t>WRC/FP.1/BU.40</t>
  </si>
  <si>
    <t>WRC/FP.1/AU.40</t>
  </si>
  <si>
    <t>Coin Lock (1 euro)</t>
  </si>
  <si>
    <t>Wheel combination lock (4 digits)</t>
  </si>
  <si>
    <t>3 point latchlock</t>
  </si>
  <si>
    <t>SBU/TBG.120</t>
  </si>
  <si>
    <t>SBU/TBG.160</t>
  </si>
  <si>
    <t>SBU/TBG.200</t>
  </si>
  <si>
    <t>Feet</t>
  </si>
  <si>
    <t>AC-P-015</t>
  </si>
  <si>
    <t>STH.5.196</t>
  </si>
  <si>
    <t>SHC.5(1.5).40</t>
  </si>
  <si>
    <t>SHC.10(2.5).40</t>
  </si>
  <si>
    <t>SHC.15(3.5).40</t>
  </si>
  <si>
    <t>LRC.10(2,5).40</t>
  </si>
  <si>
    <t>AR-CLE-001</t>
  </si>
  <si>
    <t>FSC.1570</t>
  </si>
  <si>
    <t>FSC.1970</t>
  </si>
  <si>
    <t>FSC.1995</t>
  </si>
  <si>
    <t>SBU/TG.120.G</t>
  </si>
  <si>
    <t>SBU/TG.160.G</t>
  </si>
  <si>
    <t>WMP/5H.15134.G</t>
  </si>
  <si>
    <t>WMP/1H.15134.G</t>
  </si>
  <si>
    <t>WMP/2H.15284.G</t>
  </si>
  <si>
    <t>WMP/3H.15134.G</t>
  </si>
  <si>
    <t>WMP/4H.15134.G</t>
  </si>
  <si>
    <t>WFS09561.G</t>
  </si>
  <si>
    <t>SFC42681.G</t>
  </si>
  <si>
    <t>H2230F-1 black</t>
  </si>
  <si>
    <t>HLC-0062-1</t>
  </si>
  <si>
    <t>M300-150.J</t>
  </si>
  <si>
    <t>H531352F</t>
  </si>
  <si>
    <t>Storage Water Heater</t>
  </si>
  <si>
    <t>BL05L2</t>
  </si>
  <si>
    <t>MM820CPZ</t>
  </si>
  <si>
    <t>Single hot plate</t>
  </si>
  <si>
    <t>Double hot plate</t>
  </si>
  <si>
    <t>BC-123</t>
  </si>
  <si>
    <t>BC90</t>
  </si>
  <si>
    <t>BC48</t>
  </si>
  <si>
    <t>YLR-600E</t>
  </si>
  <si>
    <t>MAP PLAN CABINET</t>
  </si>
  <si>
    <t>MBP/S.3.T.G</t>
  </si>
  <si>
    <t>CPH/SDR.5380.A/G</t>
  </si>
  <si>
    <t>CF6301</t>
  </si>
  <si>
    <t>CF6303</t>
  </si>
  <si>
    <t>CF6302</t>
  </si>
  <si>
    <t>MTB.CR.120.C</t>
  </si>
  <si>
    <t>CF6205</t>
  </si>
  <si>
    <t xml:space="preserve">MTB.R.168.B/G + </t>
  </si>
  <si>
    <t>… MTB.R.168.B/G</t>
  </si>
  <si>
    <t>Pieds PVC</t>
  </si>
  <si>
    <t>belle ile 80/190/12</t>
  </si>
  <si>
    <t>C102066138188151000</t>
  </si>
  <si>
    <t>Cadre Presque'ile 80*190</t>
  </si>
  <si>
    <t>C125108818803200B</t>
  </si>
  <si>
    <t>C125113818803200B</t>
  </si>
  <si>
    <t>Heater DL01 TURBO</t>
  </si>
  <si>
    <t>mobi…566410</t>
  </si>
  <si>
    <t>VS4-40</t>
  </si>
  <si>
    <t>JSA-101406S S</t>
  </si>
  <si>
    <t>Boiler tap</t>
  </si>
  <si>
    <t>2.185.045</t>
  </si>
  <si>
    <t>AL72005</t>
  </si>
  <si>
    <t>AE24300</t>
  </si>
  <si>
    <t>AA51000</t>
  </si>
  <si>
    <t>Références Fournisseurs</t>
  </si>
  <si>
    <t xml:space="preserve">Prix d'achat  fournisseur € </t>
  </si>
  <si>
    <t>VE-VVP-001</t>
  </si>
  <si>
    <t>VE-VVP-002</t>
  </si>
  <si>
    <t>VE-VVP-003</t>
  </si>
  <si>
    <t>VE-VVP-004</t>
  </si>
  <si>
    <t>VE-VVP-005</t>
  </si>
  <si>
    <t>VE-VVS-001</t>
  </si>
  <si>
    <t>VE-VVS-002</t>
  </si>
  <si>
    <t>VE-VVS-003</t>
  </si>
  <si>
    <t>VE-VVS-004</t>
  </si>
  <si>
    <t>VE-VVS-005</t>
  </si>
  <si>
    <t>VE-VVS-006</t>
  </si>
  <si>
    <t>Inox Feet set of 4</t>
  </si>
  <si>
    <t>AWH.1912.G/G</t>
  </si>
  <si>
    <t>AWH.1924.G/G</t>
  </si>
  <si>
    <t>FLC.10.J</t>
  </si>
  <si>
    <t>Prix 2010</t>
  </si>
  <si>
    <t>Prix 2012</t>
  </si>
  <si>
    <t>Prix 2011</t>
  </si>
  <si>
    <t>CSB.04</t>
  </si>
  <si>
    <t>H-110</t>
  </si>
  <si>
    <t>JWSE-6030BI</t>
  </si>
  <si>
    <t>JTE3-8553GDBI</t>
  </si>
  <si>
    <t>JTA3-1524BI</t>
  </si>
  <si>
    <t>MOY 2012</t>
  </si>
  <si>
    <t>MOY 2011</t>
  </si>
  <si>
    <t>24.045.005</t>
  </si>
  <si>
    <t>MTB.R.128.J</t>
  </si>
  <si>
    <t>FTB/R1.T.148.J.J</t>
  </si>
  <si>
    <t>FTB/R1.T.168.J</t>
  </si>
  <si>
    <t>C10206088188121200</t>
  </si>
  <si>
    <t>MWD09-1DCEN</t>
  </si>
  <si>
    <t>hd257p/s257</t>
  </si>
  <si>
    <t>hdwl001</t>
  </si>
  <si>
    <t>AM41000</t>
  </si>
  <si>
    <t>EL-CL-005</t>
  </si>
  <si>
    <t>Chine</t>
  </si>
  <si>
    <t>EU</t>
  </si>
  <si>
    <t>France</t>
  </si>
  <si>
    <t>moy 2011-2012</t>
  </si>
  <si>
    <t>france</t>
  </si>
  <si>
    <t>Majoration 3% gurkan</t>
  </si>
  <si>
    <t>gurkan</t>
  </si>
  <si>
    <t>Gurkan</t>
  </si>
  <si>
    <t>chine</t>
  </si>
  <si>
    <t>prix MOBIKA
suisse</t>
  </si>
  <si>
    <t>AR-CF-002</t>
  </si>
  <si>
    <t>AR-SCF-001</t>
  </si>
  <si>
    <t>Column</t>
  </si>
  <si>
    <t>Lock</t>
  </si>
  <si>
    <t>UE</t>
  </si>
  <si>
    <t>Visitor Chair</t>
  </si>
  <si>
    <t>HDPE Chair</t>
  </si>
  <si>
    <t>Black plastic Chair</t>
  </si>
  <si>
    <t>SENSEO</t>
  </si>
  <si>
    <t>Coffee maker</t>
  </si>
  <si>
    <t>réchaud inox 1 feu</t>
  </si>
  <si>
    <t>réchaud inox 2 feux</t>
  </si>
  <si>
    <t>plaque electriq kitchennette</t>
  </si>
  <si>
    <t>plaque vitro kitchennette</t>
  </si>
  <si>
    <t>(+)3% juillet 2012</t>
  </si>
  <si>
    <t>Gurkan+EU+chine</t>
  </si>
  <si>
    <t>Gurkan+EU</t>
  </si>
  <si>
    <t>Chine+EU</t>
  </si>
  <si>
    <t>RE-TBI-001</t>
  </si>
  <si>
    <t>JMTE-13060QI</t>
  </si>
  <si>
    <t>JMTE-7360B3QI</t>
  </si>
  <si>
    <t>Chauffe gamelles 20/30</t>
  </si>
  <si>
    <t>Chauffe gamelles 10/12</t>
  </si>
  <si>
    <t>Chauffe gamelles 40/50</t>
  </si>
  <si>
    <t>RE-T-037 + BU-ANG-003</t>
  </si>
  <si>
    <t>Nomenclature</t>
  </si>
  <si>
    <t>Idem socle banc lattes bois</t>
  </si>
  <si>
    <t>3 point camlock</t>
  </si>
  <si>
    <t>latchlock</t>
  </si>
  <si>
    <t>camlock</t>
  </si>
  <si>
    <t>WRB;80 PLASTIC</t>
  </si>
  <si>
    <t>Bancs vestiaires // COMMANDE PAR MULTIPLE DE 20</t>
  </si>
  <si>
    <t>SBU/TG.200.G</t>
  </si>
  <si>
    <t>MCL.20(4.5).30</t>
  </si>
  <si>
    <t>MCL ….. - Plexi. Doors</t>
  </si>
  <si>
    <t>Nous devons les consulter à chq demande</t>
  </si>
  <si>
    <t xml:space="preserve">Pas de prix précis : nous devons les consulter         à chaque demande             </t>
  </si>
  <si>
    <t>prix par cube</t>
  </si>
  <si>
    <t xml:space="preserve">VE-CC-001 </t>
  </si>
  <si>
    <t>nomenclature P21 Tarif</t>
  </si>
  <si>
    <t>3 point latchlock/ camlock</t>
  </si>
  <si>
    <t>Espagne</t>
  </si>
  <si>
    <t>dépannage chez Sacris</t>
  </si>
  <si>
    <t>suivant tarifP21</t>
  </si>
  <si>
    <t>003: 6,19 Brico / 002: 8,24 Brico</t>
  </si>
  <si>
    <t>VE-IP1CDS-001</t>
  </si>
  <si>
    <t>VE-IP2C-013 (fait à partir de 2 éléments le vest + le caisson)</t>
  </si>
  <si>
    <t>2 BU-DL-005 + 2 RE-T-037</t>
  </si>
  <si>
    <t>EL-CO-005</t>
  </si>
  <si>
    <t>EL-ROU-001</t>
  </si>
  <si>
    <t>KYC.10</t>
  </si>
  <si>
    <t>RE-BA-016</t>
  </si>
  <si>
    <t>X</t>
  </si>
  <si>
    <t>x</t>
  </si>
</sst>
</file>

<file path=xl/styles.xml><?xml version="1.0" encoding="utf-8"?>
<styleSheet xmlns="http://schemas.openxmlformats.org/spreadsheetml/2006/main">
  <numFmts count="2">
    <numFmt numFmtId="164" formatCode="#,##0.00\ [$€-1];[Red]\-#,##0.00\ [$€-1]"/>
    <numFmt numFmtId="165" formatCode="#,##0.0\ [$€-1];[Red]\-#,##0.0\ [$€-1]"/>
  </numFmts>
  <fonts count="8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10"/>
      <color indexed="8"/>
      <name val="Calibri"/>
      <family val="2"/>
    </font>
    <font>
      <b/>
      <sz val="11"/>
      <color indexed="12"/>
      <name val="Calibri"/>
      <family val="2"/>
    </font>
    <font>
      <b/>
      <sz val="10"/>
      <color indexed="10"/>
      <name val="Calibri"/>
      <family val="2"/>
    </font>
    <font>
      <b/>
      <sz val="10"/>
      <color indexed="12"/>
      <name val="Arial"/>
      <family val="2"/>
    </font>
    <font>
      <b/>
      <sz val="10"/>
      <name val="Calibri"/>
      <family val="2"/>
    </font>
    <font>
      <sz val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0" fontId="1" fillId="0" borderId="0" xfId="0" applyFont="1" applyBorder="1"/>
    <xf numFmtId="0" fontId="2" fillId="0" borderId="0" xfId="0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vertical="center"/>
    </xf>
    <xf numFmtId="0" fontId="0" fillId="0" borderId="0" xfId="0" applyFont="1"/>
    <xf numFmtId="0" fontId="1" fillId="0" borderId="0" xfId="0" applyFont="1" applyFill="1"/>
    <xf numFmtId="0" fontId="5" fillId="2" borderId="1" xfId="0" applyFont="1" applyFill="1" applyBorder="1" applyAlignment="1">
      <alignment horizontal="center" vertical="center" wrapText="1"/>
    </xf>
    <xf numFmtId="0" fontId="1" fillId="0" borderId="0" xfId="0" applyFont="1" applyFill="1" applyBorder="1"/>
    <xf numFmtId="164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164" fontId="2" fillId="0" borderId="3" xfId="0" applyNumberFormat="1" applyFont="1" applyFill="1" applyBorder="1" applyAlignment="1">
      <alignment horizontal="center" vertical="center"/>
    </xf>
    <xf numFmtId="165" fontId="2" fillId="0" borderId="1" xfId="0" applyNumberFormat="1" applyFont="1" applyFill="1" applyBorder="1" applyAlignment="1">
      <alignment horizontal="center" vertical="center"/>
    </xf>
    <xf numFmtId="1" fontId="2" fillId="0" borderId="1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164" fontId="2" fillId="0" borderId="0" xfId="0" applyNumberFormat="1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164" fontId="2" fillId="0" borderId="11" xfId="0" applyNumberFormat="1" applyFont="1" applyFill="1" applyBorder="1" applyAlignment="1">
      <alignment horizontal="center" vertical="center"/>
    </xf>
    <xf numFmtId="164" fontId="2" fillId="0" borderId="12" xfId="0" applyNumberFormat="1" applyFont="1" applyFill="1" applyBorder="1" applyAlignment="1">
      <alignment horizontal="center" vertical="center"/>
    </xf>
    <xf numFmtId="164" fontId="2" fillId="0" borderId="13" xfId="0" applyNumberFormat="1" applyFont="1" applyFill="1" applyBorder="1" applyAlignment="1">
      <alignment horizontal="center" vertical="center"/>
    </xf>
    <xf numFmtId="164" fontId="2" fillId="2" borderId="5" xfId="0" applyNumberFormat="1" applyFont="1" applyFill="1" applyBorder="1" applyAlignment="1">
      <alignment horizontal="center" vertical="center" wrapText="1"/>
    </xf>
    <xf numFmtId="164" fontId="2" fillId="2" borderId="2" xfId="0" applyNumberFormat="1" applyFont="1" applyFill="1" applyBorder="1" applyAlignment="1">
      <alignment horizontal="center" vertical="center" wrapText="1"/>
    </xf>
    <xf numFmtId="164" fontId="2" fillId="2" borderId="6" xfId="0" applyNumberFormat="1" applyFont="1" applyFill="1" applyBorder="1" applyAlignment="1">
      <alignment horizontal="center" vertical="center" wrapText="1"/>
    </xf>
    <xf numFmtId="164" fontId="2" fillId="2" borderId="7" xfId="0" applyNumberFormat="1" applyFont="1" applyFill="1" applyBorder="1" applyAlignment="1">
      <alignment horizontal="center" vertical="center" wrapText="1"/>
    </xf>
    <xf numFmtId="164" fontId="2" fillId="2" borderId="0" xfId="0" applyNumberFormat="1" applyFont="1" applyFill="1" applyBorder="1" applyAlignment="1">
      <alignment horizontal="center" vertical="center" wrapText="1"/>
    </xf>
    <xf numFmtId="164" fontId="2" fillId="2" borderId="8" xfId="0" applyNumberFormat="1" applyFont="1" applyFill="1" applyBorder="1" applyAlignment="1">
      <alignment horizontal="center" vertical="center" wrapText="1"/>
    </xf>
    <xf numFmtId="164" fontId="2" fillId="2" borderId="9" xfId="0" applyNumberFormat="1" applyFont="1" applyFill="1" applyBorder="1" applyAlignment="1">
      <alignment horizontal="center" vertical="center" wrapText="1"/>
    </xf>
    <xf numFmtId="164" fontId="2" fillId="2" borderId="4" xfId="0" applyNumberFormat="1" applyFont="1" applyFill="1" applyBorder="1" applyAlignment="1">
      <alignment horizontal="center" vertical="center" wrapText="1"/>
    </xf>
    <xf numFmtId="164" fontId="2" fillId="2" borderId="10" xfId="0" applyNumberFormat="1" applyFont="1" applyFill="1" applyBorder="1" applyAlignment="1">
      <alignment horizontal="center" vertical="center" wrapText="1"/>
    </xf>
    <xf numFmtId="164" fontId="2" fillId="2" borderId="11" xfId="0" applyNumberFormat="1" applyFont="1" applyFill="1" applyBorder="1" applyAlignment="1">
      <alignment horizontal="center" vertical="center"/>
    </xf>
    <xf numFmtId="164" fontId="2" fillId="2" borderId="12" xfId="0" applyNumberFormat="1" applyFont="1" applyFill="1" applyBorder="1" applyAlignment="1">
      <alignment horizontal="center" vertical="center"/>
    </xf>
    <xf numFmtId="164" fontId="2" fillId="2" borderId="13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525"/>
  <sheetViews>
    <sheetView tabSelected="1" showWhiteSpace="0" topLeftCell="A121" zoomScale="120" zoomScaleNormal="120" zoomScalePageLayoutView="120" workbookViewId="0">
      <selection activeCell="J192" sqref="J192"/>
    </sheetView>
  </sheetViews>
  <sheetFormatPr baseColWidth="10" defaultRowHeight="15"/>
  <cols>
    <col min="1" max="1" width="8.85546875" style="1" customWidth="1"/>
    <col min="2" max="2" width="20.85546875" style="1" customWidth="1"/>
    <col min="3" max="3" width="23" style="1" bestFit="1" customWidth="1"/>
    <col min="4" max="4" width="14.7109375" style="1" customWidth="1"/>
    <col min="5" max="5" width="14.42578125" style="1" customWidth="1"/>
    <col min="6" max="6" width="13.85546875" style="1" customWidth="1"/>
    <col min="7" max="16384" width="11.42578125" style="1"/>
  </cols>
  <sheetData>
    <row r="1" spans="1:6" ht="44.25" customHeight="1">
      <c r="B1" s="18" t="s">
        <v>619</v>
      </c>
      <c r="C1" s="18" t="s">
        <v>0</v>
      </c>
      <c r="D1" s="18" t="s">
        <v>620</v>
      </c>
      <c r="E1" s="18" t="s">
        <v>661</v>
      </c>
      <c r="F1" s="18" t="s">
        <v>665</v>
      </c>
    </row>
    <row r="2" spans="1:6" s="7" customFormat="1">
      <c r="B2" s="14"/>
      <c r="C2" s="14"/>
      <c r="D2" s="14"/>
      <c r="E2" s="14"/>
      <c r="F2" s="14"/>
    </row>
    <row r="3" spans="1:6">
      <c r="B3" s="33" t="s">
        <v>8</v>
      </c>
      <c r="C3" s="33"/>
      <c r="D3" s="34"/>
      <c r="E3" s="14"/>
      <c r="F3" s="14"/>
    </row>
    <row r="4" spans="1:6">
      <c r="A4" s="1" t="s">
        <v>662</v>
      </c>
      <c r="B4" s="2" t="s">
        <v>1</v>
      </c>
      <c r="C4" s="2" t="s">
        <v>411</v>
      </c>
      <c r="D4" s="3">
        <v>40.369999999999997</v>
      </c>
      <c r="E4" s="3">
        <f>D4*1.03</f>
        <v>41.581099999999999</v>
      </c>
      <c r="F4" s="3">
        <f>E4/0.85</f>
        <v>48.918941176470589</v>
      </c>
    </row>
    <row r="5" spans="1:6">
      <c r="A5" s="1" t="s">
        <v>662</v>
      </c>
      <c r="B5" s="2" t="s">
        <v>2</v>
      </c>
      <c r="C5" s="2" t="s">
        <v>412</v>
      </c>
      <c r="D5" s="3">
        <v>60.76</v>
      </c>
      <c r="E5" s="3">
        <f>D5*1.03</f>
        <v>62.582799999999999</v>
      </c>
      <c r="F5" s="3">
        <f t="shared" ref="F5:F69" si="0">E5/0.85</f>
        <v>73.626823529411766</v>
      </c>
    </row>
    <row r="6" spans="1:6">
      <c r="A6" s="1" t="s">
        <v>662</v>
      </c>
      <c r="B6" s="2" t="s">
        <v>3</v>
      </c>
      <c r="C6" s="2" t="s">
        <v>413</v>
      </c>
      <c r="D6" s="3">
        <v>89.59</v>
      </c>
      <c r="E6" s="3">
        <f>D6*1.03</f>
        <v>92.27770000000001</v>
      </c>
      <c r="F6" s="3">
        <f t="shared" si="0"/>
        <v>108.56200000000001</v>
      </c>
    </row>
    <row r="7" spans="1:6">
      <c r="A7" s="1" t="s">
        <v>662</v>
      </c>
      <c r="B7" s="2" t="s">
        <v>4</v>
      </c>
      <c r="C7" s="2" t="s">
        <v>414</v>
      </c>
      <c r="D7" s="3">
        <v>122.55</v>
      </c>
      <c r="E7" s="3">
        <f>D7*1.03</f>
        <v>126.2265</v>
      </c>
      <c r="F7" s="3">
        <f t="shared" si="0"/>
        <v>148.50176470588235</v>
      </c>
    </row>
    <row r="8" spans="1:6" s="7" customFormat="1">
      <c r="B8" s="5"/>
      <c r="C8" s="5"/>
      <c r="D8" s="9"/>
      <c r="E8" s="9"/>
      <c r="F8" s="9"/>
    </row>
    <row r="9" spans="1:6">
      <c r="B9" s="33" t="s">
        <v>9</v>
      </c>
      <c r="C9" s="33"/>
      <c r="D9" s="34"/>
      <c r="E9" s="14"/>
      <c r="F9" s="9"/>
    </row>
    <row r="10" spans="1:6">
      <c r="A10" s="1" t="s">
        <v>663</v>
      </c>
      <c r="B10" s="2" t="s">
        <v>5</v>
      </c>
      <c r="C10" s="2" t="s">
        <v>409</v>
      </c>
      <c r="D10" s="3">
        <v>48.45</v>
      </c>
      <c r="E10" s="3">
        <f>D10*1.03</f>
        <v>49.903500000000001</v>
      </c>
      <c r="F10" s="3">
        <f t="shared" si="0"/>
        <v>58.71</v>
      </c>
    </row>
    <row r="11" spans="1:6">
      <c r="A11" s="1" t="s">
        <v>663</v>
      </c>
      <c r="B11" s="2" t="s">
        <v>6</v>
      </c>
      <c r="C11" s="2" t="s">
        <v>408</v>
      </c>
      <c r="D11" s="3">
        <v>74.290000000000006</v>
      </c>
      <c r="E11" s="3">
        <f>D11*1.03</f>
        <v>76.51870000000001</v>
      </c>
      <c r="F11" s="3">
        <f t="shared" si="0"/>
        <v>90.02200000000002</v>
      </c>
    </row>
    <row r="12" spans="1:6">
      <c r="A12" s="1" t="s">
        <v>663</v>
      </c>
      <c r="B12" s="2" t="s">
        <v>7</v>
      </c>
      <c r="C12" s="2" t="s">
        <v>410</v>
      </c>
      <c r="D12" s="3">
        <v>122.55</v>
      </c>
      <c r="E12" s="3">
        <f>D12*1.03</f>
        <v>126.2265</v>
      </c>
      <c r="F12" s="3">
        <f t="shared" si="0"/>
        <v>148.50176470588235</v>
      </c>
    </row>
    <row r="13" spans="1:6" s="7" customFormat="1">
      <c r="B13" s="5"/>
      <c r="C13" s="5"/>
      <c r="D13" s="9"/>
      <c r="E13" s="9"/>
      <c r="F13" s="9"/>
    </row>
    <row r="14" spans="1:6">
      <c r="B14" s="33" t="s">
        <v>10</v>
      </c>
      <c r="C14" s="33"/>
      <c r="D14" s="34"/>
      <c r="E14" s="14"/>
      <c r="F14" s="9"/>
    </row>
    <row r="15" spans="1:6">
      <c r="A15" s="1" t="s">
        <v>663</v>
      </c>
      <c r="B15" s="21" t="s">
        <v>551</v>
      </c>
      <c r="C15" s="2" t="s">
        <v>11</v>
      </c>
      <c r="D15" s="20">
        <f>31.93</f>
        <v>31.93</v>
      </c>
      <c r="E15" s="20">
        <f>D15*1.03</f>
        <v>32.887900000000002</v>
      </c>
      <c r="F15" s="3">
        <f t="shared" si="0"/>
        <v>38.691647058823534</v>
      </c>
    </row>
    <row r="16" spans="1:6">
      <c r="A16" s="1" t="s">
        <v>663</v>
      </c>
      <c r="B16" s="21" t="s">
        <v>552</v>
      </c>
      <c r="C16" s="2" t="s">
        <v>711</v>
      </c>
      <c r="D16" s="20">
        <f>27.81</f>
        <v>27.81</v>
      </c>
      <c r="E16" s="20">
        <f>D16*1.03</f>
        <v>28.644299999999998</v>
      </c>
      <c r="F16" s="3">
        <f t="shared" si="0"/>
        <v>33.699176470588235</v>
      </c>
    </row>
    <row r="17" spans="1:8">
      <c r="A17" s="1" t="s">
        <v>663</v>
      </c>
      <c r="B17" s="21" t="s">
        <v>553</v>
      </c>
      <c r="C17" s="2" t="s">
        <v>12</v>
      </c>
      <c r="D17" s="20">
        <f>38.11</f>
        <v>38.11</v>
      </c>
      <c r="E17" s="20">
        <f>D17*1.03</f>
        <v>39.253300000000003</v>
      </c>
      <c r="F17" s="3">
        <f t="shared" si="0"/>
        <v>46.180352941176473</v>
      </c>
    </row>
    <row r="18" spans="1:8">
      <c r="A18" s="1" t="s">
        <v>663</v>
      </c>
      <c r="B18" s="21" t="s">
        <v>554</v>
      </c>
      <c r="C18" s="2" t="s">
        <v>13</v>
      </c>
      <c r="D18" s="20">
        <f>33.99</f>
        <v>33.99</v>
      </c>
      <c r="E18" s="20">
        <f>D18*1.03</f>
        <v>35.009700000000002</v>
      </c>
      <c r="F18" s="3">
        <f t="shared" si="0"/>
        <v>41.18788235294118</v>
      </c>
    </row>
    <row r="19" spans="1:8" s="7" customFormat="1">
      <c r="B19" s="5"/>
      <c r="C19" s="5"/>
      <c r="D19" s="9"/>
      <c r="E19" s="9"/>
      <c r="F19" s="9"/>
      <c r="H19" s="19"/>
    </row>
    <row r="20" spans="1:8">
      <c r="B20" s="33" t="s">
        <v>14</v>
      </c>
      <c r="C20" s="33"/>
      <c r="D20" s="34"/>
      <c r="E20" s="14"/>
      <c r="F20" s="9"/>
      <c r="H20" s="17"/>
    </row>
    <row r="21" spans="1:8">
      <c r="A21" s="1" t="s">
        <v>663</v>
      </c>
      <c r="B21" s="13" t="s">
        <v>691</v>
      </c>
      <c r="C21" s="2" t="s">
        <v>621</v>
      </c>
      <c r="D21" s="20">
        <v>344.06</v>
      </c>
      <c r="E21" s="20">
        <f>D21*1.03</f>
        <v>354.3818</v>
      </c>
      <c r="F21" s="3">
        <f t="shared" si="0"/>
        <v>416.91976470588236</v>
      </c>
      <c r="H21" s="17"/>
    </row>
    <row r="22" spans="1:8">
      <c r="A22" s="1" t="s">
        <v>663</v>
      </c>
      <c r="B22" s="13" t="s">
        <v>691</v>
      </c>
      <c r="C22" s="2" t="s">
        <v>622</v>
      </c>
      <c r="D22" s="20">
        <v>618.12</v>
      </c>
      <c r="E22" s="20">
        <f>D22*1.03</f>
        <v>636.66359999999997</v>
      </c>
      <c r="F22" s="3">
        <f t="shared" si="0"/>
        <v>749.01599999999996</v>
      </c>
      <c r="H22" s="17"/>
    </row>
    <row r="23" spans="1:8">
      <c r="A23" s="1" t="s">
        <v>663</v>
      </c>
      <c r="B23" s="13" t="s">
        <v>691</v>
      </c>
      <c r="C23" s="2" t="s">
        <v>623</v>
      </c>
      <c r="D23" s="20">
        <v>892.18</v>
      </c>
      <c r="E23" s="20">
        <f>D23*1.03</f>
        <v>918.94539999999995</v>
      </c>
      <c r="F23" s="3">
        <f t="shared" si="0"/>
        <v>1081.1122352941177</v>
      </c>
      <c r="H23" s="17"/>
    </row>
    <row r="24" spans="1:8">
      <c r="A24" s="1" t="s">
        <v>663</v>
      </c>
      <c r="B24" s="13" t="s">
        <v>691</v>
      </c>
      <c r="C24" s="2" t="s">
        <v>624</v>
      </c>
      <c r="D24" s="20">
        <v>1166.24</v>
      </c>
      <c r="E24" s="20">
        <f>D24*1.03</f>
        <v>1201.2272</v>
      </c>
      <c r="F24" s="3">
        <f t="shared" si="0"/>
        <v>1413.2084705882353</v>
      </c>
      <c r="H24" s="17"/>
    </row>
    <row r="25" spans="1:8">
      <c r="A25" s="1" t="s">
        <v>663</v>
      </c>
      <c r="B25" s="13" t="s">
        <v>691</v>
      </c>
      <c r="C25" s="2" t="s">
        <v>625</v>
      </c>
      <c r="D25" s="20">
        <v>1440.3</v>
      </c>
      <c r="E25" s="20">
        <f>D25*1.03</f>
        <v>1483.509</v>
      </c>
      <c r="F25" s="3">
        <f t="shared" si="0"/>
        <v>1745.3047058823529</v>
      </c>
      <c r="H25" s="17"/>
    </row>
    <row r="26" spans="1:8" s="7" customFormat="1">
      <c r="B26" s="5"/>
      <c r="C26" s="5"/>
      <c r="D26" s="9"/>
      <c r="E26" s="9"/>
      <c r="F26" s="9"/>
      <c r="H26" s="17"/>
    </row>
    <row r="27" spans="1:8">
      <c r="B27" s="33" t="s">
        <v>15</v>
      </c>
      <c r="C27" s="33"/>
      <c r="D27" s="34"/>
      <c r="E27" s="14"/>
      <c r="F27" s="9"/>
      <c r="H27" s="17"/>
    </row>
    <row r="28" spans="1:8">
      <c r="A28" s="1" t="s">
        <v>663</v>
      </c>
      <c r="B28" s="13" t="s">
        <v>691</v>
      </c>
      <c r="C28" s="2" t="s">
        <v>626</v>
      </c>
      <c r="D28" s="20">
        <v>264.08</v>
      </c>
      <c r="E28" s="20">
        <f t="shared" ref="E28:E37" si="1">D28*1.03</f>
        <v>272.00239999999997</v>
      </c>
      <c r="F28" s="3">
        <f t="shared" si="0"/>
        <v>320.00282352941173</v>
      </c>
      <c r="H28" s="17"/>
    </row>
    <row r="29" spans="1:8">
      <c r="A29" s="1" t="s">
        <v>663</v>
      </c>
      <c r="B29" s="13" t="s">
        <v>691</v>
      </c>
      <c r="C29" s="2" t="s">
        <v>627</v>
      </c>
      <c r="D29" s="20">
        <v>458.16</v>
      </c>
      <c r="E29" s="20">
        <f t="shared" si="1"/>
        <v>471.90480000000002</v>
      </c>
      <c r="F29" s="3">
        <f t="shared" si="0"/>
        <v>555.18211764705882</v>
      </c>
      <c r="H29" s="17"/>
    </row>
    <row r="30" spans="1:8">
      <c r="A30" s="1" t="s">
        <v>663</v>
      </c>
      <c r="B30" s="13" t="s">
        <v>691</v>
      </c>
      <c r="C30" s="2" t="s">
        <v>628</v>
      </c>
      <c r="D30" s="20">
        <v>652.24</v>
      </c>
      <c r="E30" s="20">
        <f t="shared" si="1"/>
        <v>671.80720000000008</v>
      </c>
      <c r="F30" s="3">
        <f t="shared" si="0"/>
        <v>790.36141176470596</v>
      </c>
      <c r="H30" s="17"/>
    </row>
    <row r="31" spans="1:8">
      <c r="A31" s="1" t="s">
        <v>663</v>
      </c>
      <c r="B31" s="13" t="s">
        <v>691</v>
      </c>
      <c r="C31" s="2" t="s">
        <v>629</v>
      </c>
      <c r="D31" s="20">
        <v>846.32</v>
      </c>
      <c r="E31" s="20">
        <f t="shared" si="1"/>
        <v>871.70960000000002</v>
      </c>
      <c r="F31" s="3">
        <f t="shared" si="0"/>
        <v>1025.540705882353</v>
      </c>
      <c r="H31" s="17"/>
    </row>
    <row r="32" spans="1:8">
      <c r="A32" s="1" t="s">
        <v>663</v>
      </c>
      <c r="B32" s="13" t="s">
        <v>691</v>
      </c>
      <c r="C32" s="2" t="s">
        <v>630</v>
      </c>
      <c r="D32" s="20">
        <v>1040.4000000000001</v>
      </c>
      <c r="E32" s="20">
        <f t="shared" si="1"/>
        <v>1071.6120000000001</v>
      </c>
      <c r="F32" s="3">
        <f t="shared" si="0"/>
        <v>1260.72</v>
      </c>
      <c r="H32" s="17"/>
    </row>
    <row r="33" spans="1:8">
      <c r="A33" s="1" t="s">
        <v>663</v>
      </c>
      <c r="B33" s="13" t="s">
        <v>691</v>
      </c>
      <c r="C33" s="2" t="s">
        <v>631</v>
      </c>
      <c r="D33" s="20">
        <v>1234.48</v>
      </c>
      <c r="E33" s="20">
        <f t="shared" si="1"/>
        <v>1271.5144</v>
      </c>
      <c r="F33" s="3">
        <f t="shared" si="0"/>
        <v>1495.8992941176471</v>
      </c>
      <c r="H33" s="17"/>
    </row>
    <row r="34" spans="1:8" s="7" customFormat="1">
      <c r="B34" s="5"/>
      <c r="C34" s="5"/>
      <c r="D34" s="9"/>
      <c r="E34" s="20"/>
      <c r="F34" s="3"/>
      <c r="H34" s="19"/>
    </row>
    <row r="35" spans="1:8">
      <c r="B35" s="33" t="s">
        <v>16</v>
      </c>
      <c r="C35" s="33"/>
      <c r="D35" s="34"/>
      <c r="E35" s="20"/>
      <c r="F35" s="3"/>
    </row>
    <row r="36" spans="1:8">
      <c r="B36" s="29" t="s">
        <v>712</v>
      </c>
      <c r="C36" s="30"/>
      <c r="D36" s="20">
        <v>69.7</v>
      </c>
      <c r="E36" s="20">
        <f t="shared" si="1"/>
        <v>71.791000000000011</v>
      </c>
      <c r="F36" s="3">
        <f t="shared" si="0"/>
        <v>84.460000000000022</v>
      </c>
    </row>
    <row r="37" spans="1:8">
      <c r="B37" s="31"/>
      <c r="C37" s="32"/>
      <c r="D37" s="20">
        <v>50</v>
      </c>
      <c r="E37" s="20">
        <f t="shared" si="1"/>
        <v>51.5</v>
      </c>
      <c r="F37" s="3">
        <f t="shared" si="0"/>
        <v>60.588235294117652</v>
      </c>
    </row>
    <row r="38" spans="1:8">
      <c r="A38" s="1" t="s">
        <v>663</v>
      </c>
      <c r="B38" s="2" t="s">
        <v>28</v>
      </c>
      <c r="C38" s="2" t="s">
        <v>17</v>
      </c>
      <c r="D38" s="3">
        <v>44.87</v>
      </c>
      <c r="E38" s="3">
        <f t="shared" ref="E38:E46" si="2">D38*1.03</f>
        <v>46.216099999999997</v>
      </c>
      <c r="F38" s="3">
        <f t="shared" si="0"/>
        <v>54.371882352941178</v>
      </c>
    </row>
    <row r="39" spans="1:8">
      <c r="A39" s="1" t="s">
        <v>663</v>
      </c>
      <c r="B39" s="2" t="s">
        <v>26</v>
      </c>
      <c r="C39" s="2" t="s">
        <v>18</v>
      </c>
      <c r="D39" s="3">
        <v>69.760000000000005</v>
      </c>
      <c r="E39" s="3">
        <f t="shared" si="2"/>
        <v>71.852800000000002</v>
      </c>
      <c r="F39" s="3">
        <f t="shared" si="0"/>
        <v>84.532705882352943</v>
      </c>
    </row>
    <row r="40" spans="1:8">
      <c r="A40" s="1" t="s">
        <v>663</v>
      </c>
      <c r="B40" s="2" t="s">
        <v>27</v>
      </c>
      <c r="C40" s="2" t="s">
        <v>19</v>
      </c>
      <c r="D40" s="3">
        <v>103.09</v>
      </c>
      <c r="E40" s="3">
        <f t="shared" si="2"/>
        <v>106.18270000000001</v>
      </c>
      <c r="F40" s="3">
        <f t="shared" si="0"/>
        <v>124.92082352941178</v>
      </c>
    </row>
    <row r="41" spans="1:8">
      <c r="A41" s="1" t="s">
        <v>663</v>
      </c>
      <c r="B41" s="2" t="s">
        <v>30</v>
      </c>
      <c r="C41" s="2" t="s">
        <v>20</v>
      </c>
      <c r="D41" s="3">
        <v>106.45</v>
      </c>
      <c r="E41" s="3">
        <f t="shared" si="2"/>
        <v>109.6435</v>
      </c>
      <c r="F41" s="3">
        <f t="shared" si="0"/>
        <v>128.99235294117648</v>
      </c>
    </row>
    <row r="42" spans="1:8">
      <c r="A42" s="1" t="s">
        <v>663</v>
      </c>
      <c r="B42" s="2" t="s">
        <v>29</v>
      </c>
      <c r="C42" s="2" t="s">
        <v>21</v>
      </c>
      <c r="D42" s="3">
        <v>60.59</v>
      </c>
      <c r="E42" s="3">
        <f t="shared" si="2"/>
        <v>62.407700000000006</v>
      </c>
      <c r="F42" s="3">
        <f t="shared" si="0"/>
        <v>73.420823529411777</v>
      </c>
    </row>
    <row r="43" spans="1:8">
      <c r="A43" s="1" t="s">
        <v>663</v>
      </c>
      <c r="B43" s="2" t="s">
        <v>31</v>
      </c>
      <c r="C43" s="2" t="s">
        <v>22</v>
      </c>
      <c r="D43" s="3">
        <v>150.55000000000001</v>
      </c>
      <c r="E43" s="3">
        <f t="shared" si="2"/>
        <v>155.06650000000002</v>
      </c>
      <c r="F43" s="3">
        <f t="shared" si="0"/>
        <v>182.43117647058827</v>
      </c>
    </row>
    <row r="44" spans="1:8">
      <c r="A44" s="1" t="s">
        <v>663</v>
      </c>
      <c r="B44" s="2" t="s">
        <v>32</v>
      </c>
      <c r="C44" s="2" t="s">
        <v>23</v>
      </c>
      <c r="D44" s="3">
        <v>170</v>
      </c>
      <c r="E44" s="3">
        <f t="shared" si="2"/>
        <v>175.1</v>
      </c>
      <c r="F44" s="3">
        <f t="shared" si="0"/>
        <v>206</v>
      </c>
    </row>
    <row r="45" spans="1:8">
      <c r="A45" s="1" t="s">
        <v>663</v>
      </c>
      <c r="B45" s="2" t="s">
        <v>33</v>
      </c>
      <c r="C45" s="2" t="s">
        <v>24</v>
      </c>
      <c r="D45" s="3">
        <v>80.75</v>
      </c>
      <c r="E45" s="3">
        <f t="shared" si="2"/>
        <v>83.172499999999999</v>
      </c>
      <c r="F45" s="3">
        <f t="shared" si="0"/>
        <v>97.850000000000009</v>
      </c>
    </row>
    <row r="46" spans="1:8">
      <c r="A46" s="1" t="s">
        <v>663</v>
      </c>
      <c r="B46" s="2" t="s">
        <v>34</v>
      </c>
      <c r="C46" s="2" t="s">
        <v>25</v>
      </c>
      <c r="D46" s="3">
        <v>130.15</v>
      </c>
      <c r="E46" s="3">
        <f t="shared" si="2"/>
        <v>134.05450000000002</v>
      </c>
      <c r="F46" s="3">
        <f t="shared" si="0"/>
        <v>157.71117647058827</v>
      </c>
    </row>
    <row r="47" spans="1:8" s="7" customFormat="1">
      <c r="B47" s="5"/>
      <c r="C47" s="5"/>
      <c r="D47" s="9"/>
      <c r="E47" s="9"/>
      <c r="F47" s="9"/>
    </row>
    <row r="48" spans="1:8">
      <c r="B48" s="33" t="s">
        <v>35</v>
      </c>
      <c r="C48" s="33"/>
      <c r="D48" s="34"/>
      <c r="E48" s="14"/>
      <c r="F48" s="9"/>
    </row>
    <row r="49" spans="1:7">
      <c r="A49" s="1" t="s">
        <v>663</v>
      </c>
      <c r="B49" s="2" t="s">
        <v>52</v>
      </c>
      <c r="C49" s="2" t="s">
        <v>36</v>
      </c>
      <c r="D49" s="3">
        <v>32.270000000000003</v>
      </c>
      <c r="E49" s="3">
        <f t="shared" ref="E49:E63" si="3">D49*1.03</f>
        <v>33.238100000000003</v>
      </c>
      <c r="F49" s="3">
        <f t="shared" si="0"/>
        <v>39.103647058823533</v>
      </c>
    </row>
    <row r="50" spans="1:7">
      <c r="A50" s="1" t="s">
        <v>663</v>
      </c>
      <c r="B50" s="2" t="s">
        <v>53</v>
      </c>
      <c r="C50" s="2" t="s">
        <v>37</v>
      </c>
      <c r="D50" s="3">
        <v>48.81</v>
      </c>
      <c r="E50" s="3">
        <f t="shared" si="3"/>
        <v>50.274300000000004</v>
      </c>
      <c r="F50" s="3">
        <f t="shared" si="0"/>
        <v>59.146235294117652</v>
      </c>
    </row>
    <row r="51" spans="1:7">
      <c r="A51" s="1" t="s">
        <v>663</v>
      </c>
      <c r="B51" s="2" t="s">
        <v>54</v>
      </c>
      <c r="C51" s="2" t="s">
        <v>38</v>
      </c>
      <c r="D51" s="3">
        <v>28.81</v>
      </c>
      <c r="E51" s="3">
        <f t="shared" si="3"/>
        <v>29.674299999999999</v>
      </c>
      <c r="F51" s="3">
        <f t="shared" si="0"/>
        <v>34.910941176470587</v>
      </c>
    </row>
    <row r="52" spans="1:7">
      <c r="A52" s="1" t="s">
        <v>663</v>
      </c>
      <c r="B52" s="21" t="s">
        <v>696</v>
      </c>
      <c r="C52" s="2" t="s">
        <v>39</v>
      </c>
      <c r="D52" s="20">
        <v>28.81</v>
      </c>
      <c r="E52" s="3">
        <f t="shared" si="3"/>
        <v>29.674299999999999</v>
      </c>
      <c r="F52" s="3">
        <f t="shared" si="0"/>
        <v>34.910941176470587</v>
      </c>
      <c r="G52" s="1" t="s">
        <v>692</v>
      </c>
    </row>
    <row r="53" spans="1:7">
      <c r="A53" s="1" t="s">
        <v>663</v>
      </c>
      <c r="B53" s="21" t="s">
        <v>55</v>
      </c>
      <c r="C53" s="2" t="s">
        <v>40</v>
      </c>
      <c r="D53" s="3">
        <v>14.47</v>
      </c>
      <c r="E53" s="3">
        <f t="shared" si="3"/>
        <v>14.904100000000001</v>
      </c>
      <c r="F53" s="3">
        <f t="shared" si="0"/>
        <v>17.53423529411765</v>
      </c>
    </row>
    <row r="54" spans="1:7">
      <c r="A54" s="1" t="s">
        <v>663</v>
      </c>
      <c r="B54" s="21" t="s">
        <v>51</v>
      </c>
      <c r="C54" s="2" t="s">
        <v>41</v>
      </c>
      <c r="D54" s="3">
        <v>22.4</v>
      </c>
      <c r="E54" s="3">
        <f t="shared" si="3"/>
        <v>23.071999999999999</v>
      </c>
      <c r="F54" s="3">
        <f t="shared" si="0"/>
        <v>27.143529411764707</v>
      </c>
    </row>
    <row r="55" spans="1:7">
      <c r="A55" s="1" t="s">
        <v>663</v>
      </c>
      <c r="B55" s="21" t="s">
        <v>561</v>
      </c>
      <c r="C55" s="2" t="s">
        <v>42</v>
      </c>
      <c r="D55" s="20">
        <v>4</v>
      </c>
      <c r="E55" s="3">
        <f t="shared" si="3"/>
        <v>4.12</v>
      </c>
      <c r="F55" s="3">
        <f t="shared" si="0"/>
        <v>4.8470588235294123</v>
      </c>
    </row>
    <row r="56" spans="1:7">
      <c r="A56" s="1" t="s">
        <v>663</v>
      </c>
      <c r="B56" s="21" t="s">
        <v>632</v>
      </c>
      <c r="C56" s="2" t="s">
        <v>43</v>
      </c>
      <c r="D56" s="20">
        <v>7</v>
      </c>
      <c r="E56" s="3">
        <f t="shared" si="3"/>
        <v>7.21</v>
      </c>
      <c r="F56" s="3">
        <f t="shared" si="0"/>
        <v>8.4823529411764707</v>
      </c>
    </row>
    <row r="57" spans="1:7">
      <c r="A57" s="1" t="s">
        <v>663</v>
      </c>
      <c r="B57" s="13"/>
      <c r="C57" s="13" t="s">
        <v>44</v>
      </c>
      <c r="D57" s="47" t="s">
        <v>701</v>
      </c>
      <c r="E57" s="48"/>
      <c r="F57" s="49"/>
    </row>
    <row r="58" spans="1:7">
      <c r="A58" s="1" t="s">
        <v>663</v>
      </c>
      <c r="B58" s="21" t="s">
        <v>557</v>
      </c>
      <c r="C58" s="2" t="s">
        <v>45</v>
      </c>
      <c r="D58" s="20">
        <v>2</v>
      </c>
      <c r="E58" s="3">
        <f t="shared" si="3"/>
        <v>2.06</v>
      </c>
      <c r="F58" s="3">
        <f t="shared" si="0"/>
        <v>2.4235294117647062</v>
      </c>
    </row>
    <row r="59" spans="1:7">
      <c r="A59" s="1" t="s">
        <v>663</v>
      </c>
      <c r="B59" s="21" t="s">
        <v>693</v>
      </c>
      <c r="C59" s="2" t="s">
        <v>46</v>
      </c>
      <c r="D59" s="20">
        <v>2</v>
      </c>
      <c r="E59" s="3">
        <f t="shared" si="3"/>
        <v>2.06</v>
      </c>
      <c r="F59" s="3">
        <f t="shared" si="0"/>
        <v>2.4235294117647062</v>
      </c>
    </row>
    <row r="60" spans="1:7">
      <c r="A60" s="1" t="s">
        <v>663</v>
      </c>
      <c r="B60" s="21" t="s">
        <v>694</v>
      </c>
      <c r="C60" s="2" t="s">
        <v>47</v>
      </c>
      <c r="D60" s="20">
        <v>3.47</v>
      </c>
      <c r="E60" s="3">
        <f t="shared" si="3"/>
        <v>3.5741000000000005</v>
      </c>
      <c r="F60" s="3">
        <f t="shared" si="0"/>
        <v>4.2048235294117653</v>
      </c>
    </row>
    <row r="61" spans="1:7">
      <c r="A61" s="1" t="s">
        <v>663</v>
      </c>
      <c r="B61" s="21" t="s">
        <v>695</v>
      </c>
      <c r="C61" s="2" t="s">
        <v>48</v>
      </c>
      <c r="D61" s="20">
        <v>7.11</v>
      </c>
      <c r="E61" s="3">
        <f t="shared" si="3"/>
        <v>7.3233000000000006</v>
      </c>
      <c r="F61" s="3">
        <f t="shared" si="0"/>
        <v>8.6156470588235301</v>
      </c>
    </row>
    <row r="62" spans="1:7" ht="25.5">
      <c r="A62" s="1" t="s">
        <v>663</v>
      </c>
      <c r="B62" s="22" t="s">
        <v>556</v>
      </c>
      <c r="C62" s="2" t="s">
        <v>49</v>
      </c>
      <c r="D62" s="20">
        <f>12</f>
        <v>12</v>
      </c>
      <c r="E62" s="3">
        <f t="shared" si="3"/>
        <v>12.36</v>
      </c>
      <c r="F62" s="3">
        <f t="shared" si="0"/>
        <v>14.541176470588235</v>
      </c>
    </row>
    <row r="63" spans="1:7">
      <c r="A63" s="1" t="s">
        <v>663</v>
      </c>
      <c r="B63" s="21" t="s">
        <v>555</v>
      </c>
      <c r="C63" s="2" t="s">
        <v>50</v>
      </c>
      <c r="D63" s="20">
        <f>12</f>
        <v>12</v>
      </c>
      <c r="E63" s="3">
        <f t="shared" si="3"/>
        <v>12.36</v>
      </c>
      <c r="F63" s="3">
        <f t="shared" si="0"/>
        <v>14.541176470588235</v>
      </c>
    </row>
    <row r="64" spans="1:7" s="7" customFormat="1">
      <c r="B64" s="5"/>
      <c r="C64" s="5"/>
      <c r="D64" s="9"/>
      <c r="E64" s="9"/>
      <c r="F64" s="9"/>
    </row>
    <row r="65" spans="1:6">
      <c r="B65" s="33" t="s">
        <v>697</v>
      </c>
      <c r="C65" s="33"/>
      <c r="D65" s="34"/>
      <c r="E65" s="14"/>
      <c r="F65" s="9"/>
    </row>
    <row r="66" spans="1:6">
      <c r="A66" s="1" t="s">
        <v>663</v>
      </c>
      <c r="B66" s="21" t="s">
        <v>558</v>
      </c>
      <c r="C66" s="2" t="s">
        <v>415</v>
      </c>
      <c r="D66" s="20">
        <f>63.53</f>
        <v>63.53</v>
      </c>
      <c r="E66" s="3">
        <f t="shared" ref="E66:E73" si="4">D66*1.03</f>
        <v>65.435900000000004</v>
      </c>
      <c r="F66" s="3">
        <f t="shared" si="0"/>
        <v>76.983411764705892</v>
      </c>
    </row>
    <row r="67" spans="1:6">
      <c r="A67" s="1" t="s">
        <v>663</v>
      </c>
      <c r="B67" s="21" t="s">
        <v>559</v>
      </c>
      <c r="C67" s="2" t="s">
        <v>416</v>
      </c>
      <c r="D67" s="20">
        <f>67.54</f>
        <v>67.540000000000006</v>
      </c>
      <c r="E67" s="3">
        <f t="shared" si="4"/>
        <v>69.566200000000009</v>
      </c>
      <c r="F67" s="3">
        <f t="shared" si="0"/>
        <v>81.84258823529413</v>
      </c>
    </row>
    <row r="68" spans="1:6">
      <c r="A68" s="1" t="s">
        <v>663</v>
      </c>
      <c r="B68" s="21" t="s">
        <v>560</v>
      </c>
      <c r="C68" s="2" t="s">
        <v>417</v>
      </c>
      <c r="D68" s="20">
        <f>77.39</f>
        <v>77.39</v>
      </c>
      <c r="E68" s="3">
        <f t="shared" si="4"/>
        <v>79.711700000000008</v>
      </c>
      <c r="F68" s="3">
        <f t="shared" si="0"/>
        <v>93.778470588235308</v>
      </c>
    </row>
    <row r="69" spans="1:6">
      <c r="A69" s="1" t="s">
        <v>663</v>
      </c>
      <c r="B69" s="21" t="s">
        <v>58</v>
      </c>
      <c r="C69" s="2" t="s">
        <v>56</v>
      </c>
      <c r="D69" s="3">
        <v>140.44</v>
      </c>
      <c r="E69" s="3">
        <f t="shared" si="4"/>
        <v>144.6532</v>
      </c>
      <c r="F69" s="3">
        <f t="shared" si="0"/>
        <v>170.18023529411764</v>
      </c>
    </row>
    <row r="70" spans="1:6">
      <c r="A70" s="1" t="s">
        <v>663</v>
      </c>
      <c r="B70" s="21" t="s">
        <v>59</v>
      </c>
      <c r="C70" s="2" t="s">
        <v>57</v>
      </c>
      <c r="D70" s="3">
        <v>151.61000000000001</v>
      </c>
      <c r="E70" s="3">
        <f t="shared" si="4"/>
        <v>156.15830000000003</v>
      </c>
      <c r="F70" s="3">
        <f t="shared" ref="F70:F133" si="5">E70/0.85</f>
        <v>183.71564705882358</v>
      </c>
    </row>
    <row r="71" spans="1:6">
      <c r="A71" s="1" t="s">
        <v>663</v>
      </c>
      <c r="B71" s="21" t="s">
        <v>572</v>
      </c>
      <c r="C71" s="2" t="s">
        <v>60</v>
      </c>
      <c r="D71" s="3">
        <v>58.53</v>
      </c>
      <c r="E71" s="3">
        <f t="shared" si="4"/>
        <v>60.285900000000005</v>
      </c>
      <c r="F71" s="3">
        <f t="shared" si="5"/>
        <v>70.924588235294124</v>
      </c>
    </row>
    <row r="72" spans="1:6">
      <c r="A72" s="1" t="s">
        <v>663</v>
      </c>
      <c r="B72" s="21" t="s">
        <v>573</v>
      </c>
      <c r="C72" s="2" t="s">
        <v>61</v>
      </c>
      <c r="D72" s="3">
        <v>60.54</v>
      </c>
      <c r="E72" s="3">
        <f t="shared" si="4"/>
        <v>62.356200000000001</v>
      </c>
      <c r="F72" s="3">
        <f t="shared" si="5"/>
        <v>73.360235294117643</v>
      </c>
    </row>
    <row r="73" spans="1:6">
      <c r="A73" s="1" t="s">
        <v>663</v>
      </c>
      <c r="B73" s="21" t="s">
        <v>698</v>
      </c>
      <c r="C73" s="2" t="s">
        <v>62</v>
      </c>
      <c r="D73" s="3">
        <v>67.39</v>
      </c>
      <c r="E73" s="3">
        <f t="shared" si="4"/>
        <v>69.411699999999996</v>
      </c>
      <c r="F73" s="3">
        <f t="shared" si="5"/>
        <v>81.660823529411758</v>
      </c>
    </row>
    <row r="74" spans="1:6" s="7" customFormat="1">
      <c r="B74" s="5"/>
      <c r="C74" s="5"/>
      <c r="D74" s="9"/>
      <c r="E74" s="9"/>
      <c r="F74" s="9"/>
    </row>
    <row r="75" spans="1:6">
      <c r="B75" s="33" t="s">
        <v>418</v>
      </c>
      <c r="C75" s="33"/>
      <c r="D75" s="34"/>
      <c r="E75" s="14"/>
      <c r="F75" s="9"/>
    </row>
    <row r="76" spans="1:6">
      <c r="A76" s="1" t="s">
        <v>663</v>
      </c>
      <c r="B76" s="21" t="s">
        <v>633</v>
      </c>
      <c r="C76" s="21" t="s">
        <v>419</v>
      </c>
      <c r="D76" s="20">
        <v>30</v>
      </c>
      <c r="E76" s="20">
        <f t="shared" ref="E76:E84" si="6">D76*1.03</f>
        <v>30.900000000000002</v>
      </c>
      <c r="F76" s="3">
        <f t="shared" si="5"/>
        <v>36.352941176470594</v>
      </c>
    </row>
    <row r="77" spans="1:6">
      <c r="A77" s="1" t="s">
        <v>663</v>
      </c>
      <c r="B77" s="21" t="s">
        <v>634</v>
      </c>
      <c r="C77" s="21" t="s">
        <v>420</v>
      </c>
      <c r="D77" s="20">
        <v>44</v>
      </c>
      <c r="E77" s="20">
        <f t="shared" si="6"/>
        <v>45.32</v>
      </c>
      <c r="F77" s="3">
        <f t="shared" si="5"/>
        <v>53.317647058823532</v>
      </c>
    </row>
    <row r="78" spans="1:6">
      <c r="A78" s="1" t="s">
        <v>663</v>
      </c>
      <c r="B78" s="21" t="s">
        <v>635</v>
      </c>
      <c r="C78" s="21" t="s">
        <v>421</v>
      </c>
      <c r="D78" s="20">
        <v>17.440000000000001</v>
      </c>
      <c r="E78" s="20">
        <f t="shared" si="6"/>
        <v>17.963200000000001</v>
      </c>
      <c r="F78" s="3">
        <f t="shared" si="5"/>
        <v>21.133176470588236</v>
      </c>
    </row>
    <row r="79" spans="1:6">
      <c r="A79" s="1" t="s">
        <v>663</v>
      </c>
      <c r="B79" s="21" t="s">
        <v>575</v>
      </c>
      <c r="C79" s="21" t="s">
        <v>422</v>
      </c>
      <c r="D79" s="20">
        <v>1</v>
      </c>
      <c r="E79" s="20">
        <f t="shared" si="6"/>
        <v>1.03</v>
      </c>
      <c r="F79" s="3">
        <f t="shared" si="5"/>
        <v>1.2117647058823531</v>
      </c>
    </row>
    <row r="80" spans="1:6">
      <c r="A80" s="1" t="s">
        <v>663</v>
      </c>
      <c r="B80" s="21" t="s">
        <v>576</v>
      </c>
      <c r="C80" s="21" t="s">
        <v>423</v>
      </c>
      <c r="D80" s="20">
        <v>2.27</v>
      </c>
      <c r="E80" s="20">
        <f t="shared" si="6"/>
        <v>2.3381000000000003</v>
      </c>
      <c r="F80" s="3">
        <f t="shared" si="5"/>
        <v>2.7507058823529418</v>
      </c>
    </row>
    <row r="81" spans="1:8">
      <c r="A81" s="1" t="s">
        <v>663</v>
      </c>
      <c r="B81" s="21" t="s">
        <v>577</v>
      </c>
      <c r="C81" s="21" t="s">
        <v>562</v>
      </c>
      <c r="D81" s="20">
        <v>3.57</v>
      </c>
      <c r="E81" s="20">
        <f t="shared" si="6"/>
        <v>3.6770999999999998</v>
      </c>
      <c r="F81" s="3">
        <f t="shared" si="5"/>
        <v>4.3259999999999996</v>
      </c>
    </row>
    <row r="82" spans="1:8">
      <c r="A82" s="1" t="s">
        <v>663</v>
      </c>
      <c r="B82" s="21" t="s">
        <v>578</v>
      </c>
      <c r="C82" s="21" t="s">
        <v>424</v>
      </c>
      <c r="D82" s="20">
        <v>5.19</v>
      </c>
      <c r="E82" s="20">
        <f t="shared" si="6"/>
        <v>5.3457000000000008</v>
      </c>
      <c r="F82" s="3">
        <f t="shared" si="5"/>
        <v>6.2890588235294125</v>
      </c>
    </row>
    <row r="83" spans="1:8">
      <c r="A83" s="1" t="s">
        <v>663</v>
      </c>
      <c r="B83" s="21" t="s">
        <v>574</v>
      </c>
      <c r="C83" s="21" t="s">
        <v>425</v>
      </c>
      <c r="D83" s="20">
        <v>4.75</v>
      </c>
      <c r="E83" s="20">
        <f t="shared" si="6"/>
        <v>4.8925000000000001</v>
      </c>
      <c r="F83" s="3">
        <f t="shared" si="5"/>
        <v>5.7558823529411764</v>
      </c>
    </row>
    <row r="84" spans="1:8">
      <c r="A84" s="1" t="s">
        <v>663</v>
      </c>
      <c r="B84" s="21" t="s">
        <v>563</v>
      </c>
      <c r="C84" s="21" t="s">
        <v>426</v>
      </c>
      <c r="D84" s="20">
        <f>25</f>
        <v>25</v>
      </c>
      <c r="E84" s="20">
        <f t="shared" si="6"/>
        <v>25.75</v>
      </c>
      <c r="F84" s="3">
        <f t="shared" si="5"/>
        <v>30.294117647058826</v>
      </c>
    </row>
    <row r="85" spans="1:8">
      <c r="A85" s="1" t="s">
        <v>656</v>
      </c>
      <c r="B85" s="21"/>
      <c r="C85" s="21" t="s">
        <v>427</v>
      </c>
      <c r="D85" s="20">
        <v>1.96</v>
      </c>
      <c r="E85" s="20">
        <f>D85</f>
        <v>1.96</v>
      </c>
      <c r="F85" s="3">
        <f t="shared" si="5"/>
        <v>2.3058823529411763</v>
      </c>
    </row>
    <row r="86" spans="1:8">
      <c r="A86" s="1" t="s">
        <v>656</v>
      </c>
      <c r="B86" s="21">
        <v>50200</v>
      </c>
      <c r="C86" s="21" t="s">
        <v>428</v>
      </c>
      <c r="D86" s="20">
        <v>3.05</v>
      </c>
      <c r="E86" s="20">
        <f>D86</f>
        <v>3.05</v>
      </c>
      <c r="F86" s="3">
        <f t="shared" si="5"/>
        <v>3.5882352941176467</v>
      </c>
    </row>
    <row r="87" spans="1:8">
      <c r="A87" s="1" t="s">
        <v>656</v>
      </c>
      <c r="B87" s="21">
        <v>50300</v>
      </c>
      <c r="C87" s="21" t="s">
        <v>429</v>
      </c>
      <c r="D87" s="20">
        <v>4.1399999999999997</v>
      </c>
      <c r="E87" s="20">
        <f>D87</f>
        <v>4.1399999999999997</v>
      </c>
      <c r="F87" s="3">
        <f t="shared" si="5"/>
        <v>4.8705882352941172</v>
      </c>
    </row>
    <row r="88" spans="1:8">
      <c r="A88" s="1" t="s">
        <v>656</v>
      </c>
      <c r="B88" s="21">
        <v>50400</v>
      </c>
      <c r="C88" s="21" t="s">
        <v>430</v>
      </c>
      <c r="D88" s="20">
        <v>5.55</v>
      </c>
      <c r="E88" s="20">
        <f>D88</f>
        <v>5.55</v>
      </c>
      <c r="F88" s="3">
        <f t="shared" si="5"/>
        <v>6.5294117647058822</v>
      </c>
    </row>
    <row r="89" spans="1:8">
      <c r="A89" s="1" t="s">
        <v>656</v>
      </c>
      <c r="B89" s="21">
        <v>50500</v>
      </c>
      <c r="C89" s="21" t="s">
        <v>431</v>
      </c>
      <c r="D89" s="20">
        <v>6.64</v>
      </c>
      <c r="E89" s="20">
        <f>D89</f>
        <v>6.64</v>
      </c>
      <c r="F89" s="3">
        <f t="shared" si="5"/>
        <v>7.8117647058823527</v>
      </c>
    </row>
    <row r="90" spans="1:8">
      <c r="A90" s="7"/>
      <c r="B90" s="5"/>
      <c r="C90" s="5"/>
      <c r="D90" s="9"/>
      <c r="E90" s="9"/>
      <c r="F90" s="9"/>
    </row>
    <row r="91" spans="1:8">
      <c r="A91" s="7"/>
      <c r="B91" s="33" t="s">
        <v>544</v>
      </c>
      <c r="C91" s="33"/>
      <c r="D91" s="34"/>
      <c r="E91" s="14"/>
      <c r="F91" s="9"/>
    </row>
    <row r="92" spans="1:8">
      <c r="A92" s="7" t="s">
        <v>663</v>
      </c>
      <c r="B92" s="21" t="s">
        <v>564</v>
      </c>
      <c r="C92" s="21" t="s">
        <v>535</v>
      </c>
      <c r="D92" s="20">
        <v>71.02</v>
      </c>
      <c r="E92" s="20">
        <f>D92*1.03</f>
        <v>73.150599999999997</v>
      </c>
      <c r="F92" s="20">
        <f t="shared" si="5"/>
        <v>86.0595294117647</v>
      </c>
      <c r="H92" s="23"/>
    </row>
    <row r="93" spans="1:8">
      <c r="A93" s="7" t="s">
        <v>663</v>
      </c>
      <c r="B93" s="21" t="s">
        <v>565</v>
      </c>
      <c r="C93" s="21" t="s">
        <v>536</v>
      </c>
      <c r="D93" s="20">
        <v>125.55</v>
      </c>
      <c r="E93" s="20">
        <f>D93*1.03</f>
        <v>129.31649999999999</v>
      </c>
      <c r="F93" s="20">
        <f t="shared" si="5"/>
        <v>152.1370588235294</v>
      </c>
    </row>
    <row r="94" spans="1:8">
      <c r="A94" s="7" t="s">
        <v>663</v>
      </c>
      <c r="B94" s="21" t="s">
        <v>566</v>
      </c>
      <c r="C94" s="21" t="s">
        <v>537</v>
      </c>
      <c r="D94" s="20">
        <v>172.04</v>
      </c>
      <c r="E94" s="20">
        <f>D94*1.03</f>
        <v>177.2012</v>
      </c>
      <c r="F94" s="20">
        <f t="shared" si="5"/>
        <v>208.47200000000001</v>
      </c>
    </row>
    <row r="95" spans="1:8">
      <c r="A95" s="7" t="s">
        <v>663</v>
      </c>
      <c r="B95" s="21" t="s">
        <v>699</v>
      </c>
      <c r="C95" s="21" t="s">
        <v>538</v>
      </c>
      <c r="D95" s="20">
        <v>217.23</v>
      </c>
      <c r="E95" s="20">
        <f>D95*1.03</f>
        <v>223.74689999999998</v>
      </c>
      <c r="F95" s="20">
        <f t="shared" si="5"/>
        <v>263.23164705882351</v>
      </c>
    </row>
    <row r="96" spans="1:8">
      <c r="A96" s="7"/>
      <c r="B96" s="8"/>
      <c r="C96" s="8"/>
      <c r="D96" s="9"/>
      <c r="E96" s="9"/>
      <c r="F96" s="9"/>
    </row>
    <row r="97" spans="1:8">
      <c r="B97" s="33" t="s">
        <v>63</v>
      </c>
      <c r="C97" s="33"/>
      <c r="D97" s="34"/>
      <c r="E97" s="14"/>
      <c r="F97" s="9"/>
    </row>
    <row r="98" spans="1:8">
      <c r="A98" s="1" t="s">
        <v>663</v>
      </c>
      <c r="B98" s="13" t="s">
        <v>700</v>
      </c>
      <c r="C98" s="2" t="s">
        <v>64</v>
      </c>
      <c r="D98" s="38" t="s">
        <v>702</v>
      </c>
      <c r="E98" s="39"/>
      <c r="F98" s="40"/>
    </row>
    <row r="99" spans="1:8">
      <c r="A99" s="1" t="s">
        <v>663</v>
      </c>
      <c r="B99" s="13" t="s">
        <v>700</v>
      </c>
      <c r="C99" s="2" t="s">
        <v>65</v>
      </c>
      <c r="D99" s="41"/>
      <c r="E99" s="42"/>
      <c r="F99" s="43"/>
    </row>
    <row r="100" spans="1:8">
      <c r="A100" s="1" t="s">
        <v>663</v>
      </c>
      <c r="B100" s="13" t="s">
        <v>700</v>
      </c>
      <c r="C100" s="2" t="s">
        <v>66</v>
      </c>
      <c r="D100" s="44"/>
      <c r="E100" s="45"/>
      <c r="F100" s="46"/>
    </row>
    <row r="101" spans="1:8" s="7" customFormat="1">
      <c r="B101" s="5"/>
      <c r="C101" s="5"/>
      <c r="D101" s="9"/>
      <c r="E101" s="9"/>
      <c r="F101" s="9"/>
    </row>
    <row r="102" spans="1:8">
      <c r="B102" s="33" t="s">
        <v>67</v>
      </c>
      <c r="C102" s="33"/>
      <c r="D102" s="34"/>
      <c r="E102" s="14"/>
      <c r="F102" s="9"/>
    </row>
    <row r="103" spans="1:8">
      <c r="A103" s="1" t="s">
        <v>663</v>
      </c>
      <c r="B103" s="2" t="s">
        <v>97</v>
      </c>
      <c r="C103" s="2" t="s">
        <v>68</v>
      </c>
      <c r="D103" s="3">
        <v>7.76</v>
      </c>
      <c r="E103" s="20">
        <f>D103*1.03</f>
        <v>7.9927999999999999</v>
      </c>
      <c r="F103" s="3">
        <f t="shared" si="5"/>
        <v>9.403294117647059</v>
      </c>
    </row>
    <row r="104" spans="1:8">
      <c r="A104" s="1" t="s">
        <v>663</v>
      </c>
      <c r="B104" s="2" t="s">
        <v>98</v>
      </c>
      <c r="C104" s="2" t="s">
        <v>704</v>
      </c>
      <c r="D104" s="3">
        <v>17.260000000000002</v>
      </c>
      <c r="E104" s="20">
        <f>D104*1.03</f>
        <v>17.777800000000003</v>
      </c>
      <c r="F104" s="3">
        <f t="shared" si="5"/>
        <v>20.915058823529417</v>
      </c>
      <c r="G104" s="1" t="s">
        <v>703</v>
      </c>
    </row>
    <row r="105" spans="1:8" s="7" customFormat="1">
      <c r="B105" s="5"/>
      <c r="C105" s="5"/>
      <c r="D105" s="9"/>
      <c r="E105" s="9"/>
      <c r="F105" s="9"/>
    </row>
    <row r="106" spans="1:8">
      <c r="B106" s="33" t="s">
        <v>69</v>
      </c>
      <c r="C106" s="33"/>
      <c r="D106" s="33"/>
      <c r="E106" s="14"/>
      <c r="F106" s="9"/>
    </row>
    <row r="107" spans="1:8">
      <c r="A107" s="1" t="s">
        <v>663</v>
      </c>
      <c r="B107" s="21" t="s">
        <v>567</v>
      </c>
      <c r="C107" s="21" t="s">
        <v>70</v>
      </c>
      <c r="D107" s="20">
        <v>138.02000000000001</v>
      </c>
      <c r="E107" s="20">
        <f>136.11*1.03</f>
        <v>140.19330000000002</v>
      </c>
      <c r="F107" s="3">
        <f t="shared" si="5"/>
        <v>164.93329411764708</v>
      </c>
    </row>
    <row r="108" spans="1:8" s="7" customFormat="1">
      <c r="B108" s="5"/>
      <c r="C108" s="5"/>
      <c r="D108" s="6"/>
      <c r="E108" s="9"/>
      <c r="F108" s="9"/>
    </row>
    <row r="109" spans="1:8">
      <c r="B109" s="33" t="s">
        <v>73</v>
      </c>
      <c r="C109" s="33"/>
      <c r="D109" s="34"/>
      <c r="E109" s="14"/>
      <c r="F109" s="9"/>
      <c r="H109" s="17"/>
    </row>
    <row r="110" spans="1:8">
      <c r="A110" s="1" t="s">
        <v>663</v>
      </c>
      <c r="B110" s="21" t="s">
        <v>705</v>
      </c>
      <c r="C110" s="21" t="s">
        <v>71</v>
      </c>
      <c r="D110" s="20">
        <v>99.08</v>
      </c>
      <c r="E110" s="20">
        <f>D110*1.03</f>
        <v>102.05240000000001</v>
      </c>
      <c r="F110" s="20">
        <f t="shared" si="5"/>
        <v>120.06164705882354</v>
      </c>
      <c r="G110" s="1" t="s">
        <v>709</v>
      </c>
      <c r="H110" s="17"/>
    </row>
    <row r="111" spans="1:8">
      <c r="A111" s="1" t="s">
        <v>663</v>
      </c>
      <c r="B111" s="21" t="s">
        <v>705</v>
      </c>
      <c r="C111" s="21" t="s">
        <v>72</v>
      </c>
      <c r="D111" s="20">
        <v>154.54</v>
      </c>
      <c r="E111" s="20">
        <f>D111*1.03</f>
        <v>159.17619999999999</v>
      </c>
      <c r="F111" s="20">
        <f t="shared" si="5"/>
        <v>187.26611764705882</v>
      </c>
      <c r="H111" s="17"/>
    </row>
    <row r="112" spans="1:8" s="7" customFormat="1">
      <c r="B112" s="5"/>
      <c r="C112" s="5"/>
      <c r="D112" s="9"/>
      <c r="E112" s="9"/>
      <c r="F112" s="9"/>
    </row>
    <row r="113" spans="1:6">
      <c r="B113" s="33" t="s">
        <v>74</v>
      </c>
      <c r="C113" s="33"/>
      <c r="D113" s="34"/>
      <c r="E113" s="14"/>
      <c r="F113" s="9"/>
    </row>
    <row r="114" spans="1:6">
      <c r="A114" s="1" t="s">
        <v>663</v>
      </c>
      <c r="B114" s="2" t="s">
        <v>77</v>
      </c>
      <c r="C114" s="2" t="s">
        <v>75</v>
      </c>
      <c r="D114" s="3">
        <v>194</v>
      </c>
      <c r="E114" s="20">
        <f>D114*1.03</f>
        <v>199.82</v>
      </c>
      <c r="F114" s="3">
        <f t="shared" si="5"/>
        <v>235.08235294117648</v>
      </c>
    </row>
    <row r="115" spans="1:6">
      <c r="A115" s="1" t="s">
        <v>663</v>
      </c>
      <c r="B115" s="2" t="s">
        <v>78</v>
      </c>
      <c r="C115" s="2" t="s">
        <v>76</v>
      </c>
      <c r="D115" s="3">
        <v>64</v>
      </c>
      <c r="E115" s="20">
        <f>D115*1.03</f>
        <v>65.92</v>
      </c>
      <c r="F115" s="3">
        <f t="shared" si="5"/>
        <v>77.552941176470597</v>
      </c>
    </row>
    <row r="116" spans="1:6">
      <c r="B116" s="5"/>
      <c r="C116" s="5"/>
      <c r="D116" s="9"/>
      <c r="E116" s="9"/>
      <c r="F116" s="9"/>
    </row>
    <row r="117" spans="1:6">
      <c r="B117" s="33" t="s">
        <v>539</v>
      </c>
      <c r="C117" s="33"/>
      <c r="D117" s="34"/>
      <c r="E117" s="14"/>
      <c r="F117" s="9"/>
    </row>
    <row r="118" spans="1:6">
      <c r="A118" s="1" t="s">
        <v>663</v>
      </c>
      <c r="B118" s="13"/>
      <c r="C118" s="13" t="s">
        <v>44</v>
      </c>
      <c r="D118" s="47" t="s">
        <v>701</v>
      </c>
      <c r="E118" s="48"/>
      <c r="F118" s="49"/>
    </row>
    <row r="119" spans="1:6">
      <c r="A119" s="1" t="s">
        <v>663</v>
      </c>
      <c r="B119" s="21" t="s">
        <v>695</v>
      </c>
      <c r="C119" s="2" t="s">
        <v>48</v>
      </c>
      <c r="D119" s="20">
        <v>7.11</v>
      </c>
      <c r="E119" s="3">
        <f>D119*1.03</f>
        <v>7.3233000000000006</v>
      </c>
      <c r="F119" s="3">
        <f>E119/0.85</f>
        <v>8.6156470588235301</v>
      </c>
    </row>
    <row r="120" spans="1:6">
      <c r="A120" s="1" t="s">
        <v>663</v>
      </c>
      <c r="B120" s="21" t="s">
        <v>555</v>
      </c>
      <c r="C120" s="2" t="s">
        <v>50</v>
      </c>
      <c r="D120" s="20">
        <f>12</f>
        <v>12</v>
      </c>
      <c r="E120" s="3">
        <f>D120*1.03</f>
        <v>12.36</v>
      </c>
      <c r="F120" s="3">
        <f>E120/0.85</f>
        <v>14.541176470588235</v>
      </c>
    </row>
    <row r="121" spans="1:6">
      <c r="A121" s="1" t="s">
        <v>663</v>
      </c>
      <c r="B121" s="21" t="s">
        <v>706</v>
      </c>
      <c r="C121" s="2" t="s">
        <v>45</v>
      </c>
      <c r="D121" s="20">
        <v>2</v>
      </c>
      <c r="E121" s="3">
        <f>D121*1.03</f>
        <v>2.06</v>
      </c>
      <c r="F121" s="3">
        <f>E121/0.85</f>
        <v>2.4235294117647062</v>
      </c>
    </row>
    <row r="122" spans="1:6" ht="25.5">
      <c r="A122" s="1" t="s">
        <v>663</v>
      </c>
      <c r="B122" s="22" t="s">
        <v>556</v>
      </c>
      <c r="C122" s="2" t="s">
        <v>49</v>
      </c>
      <c r="D122" s="20">
        <f>12</f>
        <v>12</v>
      </c>
      <c r="E122" s="3">
        <f>D122*1.03</f>
        <v>12.36</v>
      </c>
      <c r="F122" s="3">
        <f>E122/0.85</f>
        <v>14.541176470588235</v>
      </c>
    </row>
    <row r="123" spans="1:6">
      <c r="A123" s="1" t="s">
        <v>663</v>
      </c>
      <c r="B123" s="21" t="s">
        <v>694</v>
      </c>
      <c r="C123" s="2" t="s">
        <v>47</v>
      </c>
      <c r="D123" s="20">
        <v>3.47</v>
      </c>
      <c r="E123" s="3">
        <f>D123*1.03</f>
        <v>3.5741000000000005</v>
      </c>
      <c r="F123" s="3">
        <f>E123/0.85</f>
        <v>4.2048235294117653</v>
      </c>
    </row>
    <row r="124" spans="1:6">
      <c r="B124" s="8"/>
      <c r="C124" s="8"/>
      <c r="D124" s="9"/>
      <c r="E124" s="9"/>
      <c r="F124" s="9"/>
    </row>
    <row r="125" spans="1:6">
      <c r="B125" s="33" t="s">
        <v>79</v>
      </c>
      <c r="C125" s="33"/>
      <c r="D125" s="34"/>
      <c r="E125" s="14"/>
      <c r="F125" s="9"/>
    </row>
    <row r="126" spans="1:6">
      <c r="A126" s="1" t="s">
        <v>663</v>
      </c>
      <c r="B126" s="2" t="s">
        <v>95</v>
      </c>
      <c r="C126" s="2" t="s">
        <v>80</v>
      </c>
      <c r="D126" s="3">
        <v>65</v>
      </c>
      <c r="E126" s="3">
        <f t="shared" ref="E126:E137" si="7">D126*1.03</f>
        <v>66.95</v>
      </c>
      <c r="F126" s="3">
        <f t="shared" si="5"/>
        <v>78.764705882352942</v>
      </c>
    </row>
    <row r="127" spans="1:6">
      <c r="A127" s="1" t="s">
        <v>663</v>
      </c>
      <c r="B127" s="2" t="s">
        <v>99</v>
      </c>
      <c r="C127" s="2" t="s">
        <v>82</v>
      </c>
      <c r="D127" s="3">
        <v>88.05</v>
      </c>
      <c r="E127" s="3">
        <f t="shared" si="7"/>
        <v>90.691500000000005</v>
      </c>
      <c r="F127" s="3">
        <f t="shared" si="5"/>
        <v>106.69588235294118</v>
      </c>
    </row>
    <row r="128" spans="1:6">
      <c r="A128" s="1" t="s">
        <v>663</v>
      </c>
      <c r="B128" s="2" t="s">
        <v>100</v>
      </c>
      <c r="C128" s="2" t="s">
        <v>83</v>
      </c>
      <c r="D128" s="3">
        <v>99.75</v>
      </c>
      <c r="E128" s="3">
        <f t="shared" si="7"/>
        <v>102.74250000000001</v>
      </c>
      <c r="F128" s="3">
        <f t="shared" si="5"/>
        <v>120.87352941176472</v>
      </c>
    </row>
    <row r="129" spans="1:6">
      <c r="A129" s="1" t="s">
        <v>663</v>
      </c>
      <c r="B129" s="2" t="s">
        <v>96</v>
      </c>
      <c r="C129" s="2" t="s">
        <v>81</v>
      </c>
      <c r="D129" s="3">
        <v>88.29</v>
      </c>
      <c r="E129" s="3">
        <f t="shared" si="7"/>
        <v>90.938700000000011</v>
      </c>
      <c r="F129" s="3">
        <f t="shared" si="5"/>
        <v>106.98670588235295</v>
      </c>
    </row>
    <row r="130" spans="1:6">
      <c r="A130" s="1" t="s">
        <v>663</v>
      </c>
      <c r="B130" s="2" t="s">
        <v>101</v>
      </c>
      <c r="C130" s="2" t="s">
        <v>84</v>
      </c>
      <c r="D130" s="3">
        <v>72</v>
      </c>
      <c r="E130" s="3">
        <f t="shared" si="7"/>
        <v>74.16</v>
      </c>
      <c r="F130" s="3">
        <f t="shared" si="5"/>
        <v>87.247058823529414</v>
      </c>
    </row>
    <row r="131" spans="1:6">
      <c r="A131" s="1" t="s">
        <v>663</v>
      </c>
      <c r="B131" s="2" t="s">
        <v>102</v>
      </c>
      <c r="C131" s="2" t="s">
        <v>85</v>
      </c>
      <c r="D131" s="3">
        <v>92.18</v>
      </c>
      <c r="E131" s="3">
        <f t="shared" si="7"/>
        <v>94.945400000000006</v>
      </c>
      <c r="F131" s="3">
        <f t="shared" si="5"/>
        <v>111.70047058823531</v>
      </c>
    </row>
    <row r="132" spans="1:6">
      <c r="A132" s="1" t="s">
        <v>663</v>
      </c>
      <c r="B132" s="2" t="s">
        <v>103</v>
      </c>
      <c r="C132" s="2" t="s">
        <v>86</v>
      </c>
      <c r="D132" s="3">
        <v>98.58</v>
      </c>
      <c r="E132" s="3">
        <f t="shared" si="7"/>
        <v>101.53740000000001</v>
      </c>
      <c r="F132" s="3">
        <f t="shared" si="5"/>
        <v>119.45576470588236</v>
      </c>
    </row>
    <row r="133" spans="1:6">
      <c r="A133" s="1" t="s">
        <v>663</v>
      </c>
      <c r="B133" s="2" t="s">
        <v>104</v>
      </c>
      <c r="C133" s="2" t="s">
        <v>87</v>
      </c>
      <c r="D133" s="3">
        <v>86.49</v>
      </c>
      <c r="E133" s="3">
        <f t="shared" si="7"/>
        <v>89.084699999999998</v>
      </c>
      <c r="F133" s="3">
        <f t="shared" si="5"/>
        <v>104.80552941176471</v>
      </c>
    </row>
    <row r="134" spans="1:6">
      <c r="A134" s="1" t="s">
        <v>663</v>
      </c>
      <c r="B134" s="2" t="s">
        <v>105</v>
      </c>
      <c r="C134" s="2" t="s">
        <v>88</v>
      </c>
      <c r="D134" s="3">
        <v>25.88</v>
      </c>
      <c r="E134" s="3">
        <f t="shared" si="7"/>
        <v>26.656400000000001</v>
      </c>
      <c r="F134" s="3">
        <f t="shared" ref="F134:F197" si="8">E134/0.85</f>
        <v>31.360470588235298</v>
      </c>
    </row>
    <row r="135" spans="1:6">
      <c r="A135" s="1" t="s">
        <v>663</v>
      </c>
      <c r="B135" s="2" t="s">
        <v>106</v>
      </c>
      <c r="C135" s="2" t="s">
        <v>89</v>
      </c>
      <c r="D135" s="3">
        <v>33.18</v>
      </c>
      <c r="E135" s="3">
        <f t="shared" si="7"/>
        <v>34.175400000000003</v>
      </c>
      <c r="F135" s="3">
        <f t="shared" si="8"/>
        <v>40.206352941176476</v>
      </c>
    </row>
    <row r="136" spans="1:6">
      <c r="A136" s="1" t="s">
        <v>663</v>
      </c>
      <c r="B136" s="2" t="s">
        <v>107</v>
      </c>
      <c r="C136" s="2" t="s">
        <v>90</v>
      </c>
      <c r="D136" s="3">
        <v>19.38</v>
      </c>
      <c r="E136" s="3">
        <f t="shared" si="7"/>
        <v>19.961400000000001</v>
      </c>
      <c r="F136" s="3">
        <f t="shared" si="8"/>
        <v>23.484000000000002</v>
      </c>
    </row>
    <row r="137" spans="1:6">
      <c r="A137" s="1" t="s">
        <v>663</v>
      </c>
      <c r="B137" s="21" t="s">
        <v>108</v>
      </c>
      <c r="C137" s="21" t="s">
        <v>91</v>
      </c>
      <c r="D137" s="20">
        <v>133</v>
      </c>
      <c r="E137" s="20">
        <f t="shared" si="7"/>
        <v>136.99</v>
      </c>
      <c r="F137" s="20">
        <f t="shared" si="8"/>
        <v>161.16470588235296</v>
      </c>
    </row>
    <row r="138" spans="1:6">
      <c r="A138" s="1" t="s">
        <v>663</v>
      </c>
      <c r="B138" s="21" t="s">
        <v>579</v>
      </c>
      <c r="C138" s="21" t="s">
        <v>92</v>
      </c>
      <c r="D138" s="20">
        <v>85</v>
      </c>
      <c r="E138" s="20">
        <f>D138*1.03</f>
        <v>87.55</v>
      </c>
      <c r="F138" s="20">
        <f t="shared" si="8"/>
        <v>103</v>
      </c>
    </row>
    <row r="139" spans="1:6">
      <c r="A139" s="1" t="s">
        <v>663</v>
      </c>
      <c r="B139" s="21" t="s">
        <v>580</v>
      </c>
      <c r="C139" s="21" t="s">
        <v>93</v>
      </c>
      <c r="D139" s="20">
        <v>450</v>
      </c>
      <c r="E139" s="20">
        <f>D139*1.03</f>
        <v>463.5</v>
      </c>
      <c r="F139" s="20">
        <f t="shared" si="8"/>
        <v>545.29411764705878</v>
      </c>
    </row>
    <row r="140" spans="1:6">
      <c r="A140" s="1" t="s">
        <v>663</v>
      </c>
      <c r="B140" s="21" t="s">
        <v>109</v>
      </c>
      <c r="C140" s="21" t="s">
        <v>94</v>
      </c>
      <c r="D140" s="20">
        <v>90.16</v>
      </c>
      <c r="E140" s="20">
        <f>D140*1.03</f>
        <v>92.864800000000002</v>
      </c>
      <c r="F140" s="20">
        <f t="shared" si="8"/>
        <v>109.25270588235294</v>
      </c>
    </row>
    <row r="141" spans="1:6">
      <c r="B141" s="8"/>
      <c r="C141" s="8"/>
      <c r="D141" s="9"/>
      <c r="E141" s="9"/>
      <c r="F141" s="9"/>
    </row>
    <row r="142" spans="1:6">
      <c r="B142" s="33" t="s">
        <v>540</v>
      </c>
      <c r="C142" s="33"/>
      <c r="D142" s="34"/>
      <c r="E142" s="14"/>
      <c r="F142" s="9"/>
    </row>
    <row r="143" spans="1:6">
      <c r="A143" s="1" t="s">
        <v>663</v>
      </c>
      <c r="B143" s="21" t="s">
        <v>639</v>
      </c>
      <c r="C143" s="21" t="s">
        <v>432</v>
      </c>
      <c r="D143" s="20">
        <v>76.48</v>
      </c>
      <c r="E143" s="20">
        <f t="shared" ref="E143:E148" si="9">D143*1.03</f>
        <v>78.7744</v>
      </c>
      <c r="F143" s="20">
        <f t="shared" si="8"/>
        <v>92.675764705882358</v>
      </c>
    </row>
    <row r="144" spans="1:6">
      <c r="A144" s="1" t="s">
        <v>656</v>
      </c>
      <c r="B144" s="21"/>
      <c r="C144" s="21" t="s">
        <v>666</v>
      </c>
      <c r="D144" s="20">
        <v>43.95</v>
      </c>
      <c r="E144" s="20">
        <f>D144</f>
        <v>43.95</v>
      </c>
      <c r="F144" s="20">
        <f t="shared" si="8"/>
        <v>51.705882352941181</v>
      </c>
    </row>
    <row r="145" spans="1:6">
      <c r="A145" s="1" t="s">
        <v>663</v>
      </c>
      <c r="B145" s="21" t="s">
        <v>716</v>
      </c>
      <c r="C145" s="21" t="s">
        <v>568</v>
      </c>
      <c r="D145" s="20">
        <v>14</v>
      </c>
      <c r="E145" s="20">
        <f t="shared" si="9"/>
        <v>14.42</v>
      </c>
      <c r="F145" s="20">
        <f t="shared" si="8"/>
        <v>16.964705882352941</v>
      </c>
    </row>
    <row r="146" spans="1:6">
      <c r="A146" s="1" t="s">
        <v>663</v>
      </c>
      <c r="B146" s="21" t="s">
        <v>569</v>
      </c>
      <c r="C146" s="21" t="s">
        <v>433</v>
      </c>
      <c r="D146" s="20">
        <f>273.19</f>
        <v>273.19</v>
      </c>
      <c r="E146" s="20">
        <f t="shared" si="9"/>
        <v>281.38569999999999</v>
      </c>
      <c r="F146" s="20">
        <f t="shared" si="8"/>
        <v>331.04199999999997</v>
      </c>
    </row>
    <row r="147" spans="1:6">
      <c r="A147" s="1" t="s">
        <v>663</v>
      </c>
      <c r="B147" s="21" t="s">
        <v>570</v>
      </c>
      <c r="C147" s="21" t="s">
        <v>434</v>
      </c>
      <c r="D147" s="20">
        <f>303.19</f>
        <v>303.19</v>
      </c>
      <c r="E147" s="20">
        <f t="shared" si="9"/>
        <v>312.28570000000002</v>
      </c>
      <c r="F147" s="20">
        <f t="shared" si="8"/>
        <v>367.39494117647064</v>
      </c>
    </row>
    <row r="148" spans="1:6">
      <c r="A148" s="1" t="s">
        <v>663</v>
      </c>
      <c r="B148" s="21" t="s">
        <v>571</v>
      </c>
      <c r="C148" s="21" t="s">
        <v>435</v>
      </c>
      <c r="D148" s="20">
        <f>336.19</f>
        <v>336.19</v>
      </c>
      <c r="E148" s="20">
        <f t="shared" si="9"/>
        <v>346.27570000000003</v>
      </c>
      <c r="F148" s="20">
        <f t="shared" si="8"/>
        <v>407.3831764705883</v>
      </c>
    </row>
    <row r="149" spans="1:6">
      <c r="A149" s="1" t="s">
        <v>656</v>
      </c>
      <c r="B149" s="21" t="s">
        <v>668</v>
      </c>
      <c r="C149" s="21" t="s">
        <v>436</v>
      </c>
      <c r="D149" s="20">
        <v>144.41999999999999</v>
      </c>
      <c r="E149" s="20">
        <f>D149</f>
        <v>144.41999999999999</v>
      </c>
      <c r="F149" s="20">
        <f t="shared" si="8"/>
        <v>169.90588235294118</v>
      </c>
    </row>
    <row r="150" spans="1:6">
      <c r="A150" s="1" t="s">
        <v>656</v>
      </c>
      <c r="B150" s="21" t="s">
        <v>669</v>
      </c>
      <c r="C150" s="21" t="s">
        <v>667</v>
      </c>
      <c r="D150" s="20">
        <v>4.51</v>
      </c>
      <c r="E150" s="20">
        <f>D150</f>
        <v>4.51</v>
      </c>
      <c r="F150" s="20">
        <f t="shared" si="8"/>
        <v>5.3058823529411763</v>
      </c>
    </row>
    <row r="151" spans="1:6" s="7" customFormat="1">
      <c r="B151" s="8"/>
      <c r="C151" s="8"/>
      <c r="D151" s="9"/>
      <c r="E151" s="9"/>
      <c r="F151" s="9"/>
    </row>
    <row r="152" spans="1:6">
      <c r="B152" s="33" t="s">
        <v>110</v>
      </c>
      <c r="C152" s="33"/>
      <c r="D152" s="34"/>
      <c r="E152" s="14"/>
      <c r="F152" s="9"/>
    </row>
    <row r="153" spans="1:6">
      <c r="A153" s="1" t="s">
        <v>663</v>
      </c>
      <c r="B153" s="2" t="s">
        <v>122</v>
      </c>
      <c r="C153" s="2" t="s">
        <v>111</v>
      </c>
      <c r="D153" s="3">
        <v>65</v>
      </c>
      <c r="E153" s="3">
        <f t="shared" ref="E153:E162" si="10">D153*1.03</f>
        <v>66.95</v>
      </c>
      <c r="F153" s="3">
        <f t="shared" si="8"/>
        <v>78.764705882352942</v>
      </c>
    </row>
    <row r="154" spans="1:6">
      <c r="A154" s="1" t="s">
        <v>663</v>
      </c>
      <c r="B154" s="2" t="s">
        <v>123</v>
      </c>
      <c r="C154" s="2" t="s">
        <v>112</v>
      </c>
      <c r="D154" s="3">
        <v>85</v>
      </c>
      <c r="E154" s="3">
        <f t="shared" si="10"/>
        <v>87.55</v>
      </c>
      <c r="F154" s="3">
        <f t="shared" si="8"/>
        <v>103</v>
      </c>
    </row>
    <row r="155" spans="1:6">
      <c r="A155" s="1" t="s">
        <v>663</v>
      </c>
      <c r="B155" s="2" t="s">
        <v>124</v>
      </c>
      <c r="C155" s="2" t="s">
        <v>113</v>
      </c>
      <c r="D155" s="3">
        <v>120</v>
      </c>
      <c r="E155" s="3">
        <f t="shared" si="10"/>
        <v>123.60000000000001</v>
      </c>
      <c r="F155" s="3">
        <f t="shared" si="8"/>
        <v>145.41176470588238</v>
      </c>
    </row>
    <row r="156" spans="1:6">
      <c r="A156" s="1" t="s">
        <v>663</v>
      </c>
      <c r="B156" s="2" t="s">
        <v>125</v>
      </c>
      <c r="C156" s="2" t="s">
        <v>114</v>
      </c>
      <c r="D156" s="3">
        <v>170</v>
      </c>
      <c r="E156" s="3">
        <f t="shared" si="10"/>
        <v>175.1</v>
      </c>
      <c r="F156" s="3">
        <f t="shared" si="8"/>
        <v>206</v>
      </c>
    </row>
    <row r="157" spans="1:6">
      <c r="A157" s="1" t="s">
        <v>663</v>
      </c>
      <c r="B157" s="2" t="s">
        <v>126</v>
      </c>
      <c r="C157" s="2" t="s">
        <v>115</v>
      </c>
      <c r="D157" s="3">
        <v>99.75</v>
      </c>
      <c r="E157" s="3">
        <f t="shared" si="10"/>
        <v>102.74250000000001</v>
      </c>
      <c r="F157" s="3">
        <f t="shared" si="8"/>
        <v>120.87352941176472</v>
      </c>
    </row>
    <row r="158" spans="1:6">
      <c r="A158" s="1" t="s">
        <v>663</v>
      </c>
      <c r="B158" s="2" t="s">
        <v>127</v>
      </c>
      <c r="C158" s="2" t="s">
        <v>116</v>
      </c>
      <c r="D158" s="3">
        <v>165</v>
      </c>
      <c r="E158" s="3">
        <f t="shared" si="10"/>
        <v>169.95000000000002</v>
      </c>
      <c r="F158" s="3">
        <f t="shared" si="8"/>
        <v>199.94117647058826</v>
      </c>
    </row>
    <row r="159" spans="1:6">
      <c r="A159" s="1" t="s">
        <v>663</v>
      </c>
      <c r="B159" s="2" t="s">
        <v>128</v>
      </c>
      <c r="C159" s="2" t="s">
        <v>117</v>
      </c>
      <c r="D159" s="3">
        <v>180.5</v>
      </c>
      <c r="E159" s="3">
        <f t="shared" si="10"/>
        <v>185.91499999999999</v>
      </c>
      <c r="F159" s="3">
        <f t="shared" si="8"/>
        <v>218.7235294117647</v>
      </c>
    </row>
    <row r="160" spans="1:6">
      <c r="A160" s="1" t="s">
        <v>663</v>
      </c>
      <c r="B160" s="2" t="s">
        <v>129</v>
      </c>
      <c r="C160" s="2" t="s">
        <v>118</v>
      </c>
      <c r="D160" s="3">
        <v>165</v>
      </c>
      <c r="E160" s="3">
        <f t="shared" si="10"/>
        <v>169.95000000000002</v>
      </c>
      <c r="F160" s="3">
        <f t="shared" si="8"/>
        <v>199.94117647058826</v>
      </c>
    </row>
    <row r="161" spans="1:7">
      <c r="A161" s="1" t="s">
        <v>663</v>
      </c>
      <c r="B161" s="2" t="s">
        <v>130</v>
      </c>
      <c r="C161" s="2" t="s">
        <v>119</v>
      </c>
      <c r="D161" s="3">
        <v>125.79</v>
      </c>
      <c r="E161" s="3">
        <f t="shared" si="10"/>
        <v>129.56370000000001</v>
      </c>
      <c r="F161" s="3">
        <f t="shared" si="8"/>
        <v>152.4278823529412</v>
      </c>
    </row>
    <row r="162" spans="1:7">
      <c r="A162" s="1" t="s">
        <v>663</v>
      </c>
      <c r="B162" s="2" t="s">
        <v>131</v>
      </c>
      <c r="C162" s="2" t="s">
        <v>120</v>
      </c>
      <c r="D162" s="3">
        <v>147.02000000000001</v>
      </c>
      <c r="E162" s="3">
        <f t="shared" si="10"/>
        <v>151.43060000000003</v>
      </c>
      <c r="F162" s="3">
        <f t="shared" si="8"/>
        <v>178.15364705882357</v>
      </c>
    </row>
    <row r="163" spans="1:7">
      <c r="A163" s="1" t="s">
        <v>707</v>
      </c>
      <c r="B163" s="21"/>
      <c r="C163" s="21" t="s">
        <v>121</v>
      </c>
      <c r="D163" s="20">
        <v>28.74</v>
      </c>
      <c r="E163" s="20">
        <f>D163*1.03</f>
        <v>29.6022</v>
      </c>
      <c r="F163" s="20">
        <f t="shared" si="8"/>
        <v>34.826117647058823</v>
      </c>
      <c r="G163" s="17"/>
    </row>
    <row r="164" spans="1:7" s="7" customFormat="1">
      <c r="B164" s="5"/>
      <c r="C164" s="5"/>
      <c r="D164" s="9"/>
      <c r="E164" s="9"/>
      <c r="F164" s="9"/>
    </row>
    <row r="165" spans="1:7">
      <c r="B165" s="33" t="s">
        <v>541</v>
      </c>
      <c r="C165" s="33"/>
      <c r="D165" s="34"/>
      <c r="E165" s="14"/>
      <c r="F165" s="9"/>
    </row>
    <row r="166" spans="1:7">
      <c r="A166" s="1" t="s">
        <v>656</v>
      </c>
      <c r="B166" s="2" t="s">
        <v>719</v>
      </c>
      <c r="C166" s="2" t="s">
        <v>132</v>
      </c>
      <c r="D166" s="3">
        <v>21</v>
      </c>
      <c r="E166" s="3">
        <f>D166*1.03</f>
        <v>21.63</v>
      </c>
      <c r="F166" s="3">
        <f t="shared" si="8"/>
        <v>25.44705882352941</v>
      </c>
    </row>
    <row r="167" spans="1:7">
      <c r="A167" s="1" t="s">
        <v>656</v>
      </c>
      <c r="B167" s="2" t="s">
        <v>719</v>
      </c>
      <c r="C167" s="2" t="s">
        <v>133</v>
      </c>
      <c r="D167" s="3">
        <v>28</v>
      </c>
      <c r="E167" s="3">
        <f>D167*1.03</f>
        <v>28.84</v>
      </c>
      <c r="F167" s="3">
        <f t="shared" si="8"/>
        <v>33.929411764705883</v>
      </c>
    </row>
    <row r="168" spans="1:7">
      <c r="A168" s="1" t="s">
        <v>656</v>
      </c>
      <c r="B168" s="21" t="s">
        <v>719</v>
      </c>
      <c r="C168" s="21" t="s">
        <v>134</v>
      </c>
      <c r="D168" s="20">
        <v>32</v>
      </c>
      <c r="E168" s="20">
        <f>D168*1.03</f>
        <v>32.96</v>
      </c>
      <c r="F168" s="20">
        <f t="shared" si="8"/>
        <v>38.776470588235298</v>
      </c>
    </row>
    <row r="169" spans="1:7">
      <c r="A169" s="1" t="s">
        <v>663</v>
      </c>
      <c r="B169" s="21" t="s">
        <v>162</v>
      </c>
      <c r="C169" s="21" t="s">
        <v>437</v>
      </c>
      <c r="D169" s="20">
        <v>21</v>
      </c>
      <c r="E169" s="20">
        <f>D169*1.03</f>
        <v>21.63</v>
      </c>
      <c r="F169" s="20">
        <f t="shared" si="8"/>
        <v>25.44705882352941</v>
      </c>
    </row>
    <row r="170" spans="1:7">
      <c r="A170" s="1" t="s">
        <v>663</v>
      </c>
      <c r="B170" s="21" t="s">
        <v>163</v>
      </c>
      <c r="C170" s="21" t="s">
        <v>438</v>
      </c>
      <c r="D170" s="20">
        <v>28</v>
      </c>
      <c r="E170" s="20">
        <f t="shared" ref="E170:E184" si="11">D170*1.03</f>
        <v>28.84</v>
      </c>
      <c r="F170" s="20">
        <f t="shared" si="8"/>
        <v>33.929411764705883</v>
      </c>
    </row>
    <row r="171" spans="1:7">
      <c r="A171" s="1" t="s">
        <v>663</v>
      </c>
      <c r="B171" s="21" t="s">
        <v>164</v>
      </c>
      <c r="C171" s="21" t="s">
        <v>439</v>
      </c>
      <c r="D171" s="20">
        <v>32</v>
      </c>
      <c r="E171" s="20">
        <f t="shared" si="11"/>
        <v>32.96</v>
      </c>
      <c r="F171" s="20">
        <f t="shared" si="8"/>
        <v>38.776470588235298</v>
      </c>
    </row>
    <row r="172" spans="1:7">
      <c r="B172" s="21" t="s">
        <v>719</v>
      </c>
      <c r="C172" s="21" t="s">
        <v>135</v>
      </c>
      <c r="D172" s="35" t="s">
        <v>708</v>
      </c>
      <c r="E172" s="36"/>
      <c r="F172" s="37"/>
    </row>
    <row r="173" spans="1:7">
      <c r="A173" s="1" t="s">
        <v>656</v>
      </c>
      <c r="B173" s="21" t="s">
        <v>719</v>
      </c>
      <c r="C173" s="21" t="s">
        <v>717</v>
      </c>
      <c r="D173" s="20">
        <v>9.75</v>
      </c>
      <c r="E173" s="20" t="s">
        <v>718</v>
      </c>
      <c r="F173" s="20">
        <v>11.47</v>
      </c>
    </row>
    <row r="174" spans="1:7">
      <c r="A174" s="1" t="s">
        <v>663</v>
      </c>
      <c r="B174" s="21" t="s">
        <v>160</v>
      </c>
      <c r="C174" s="21" t="s">
        <v>136</v>
      </c>
      <c r="D174" s="20">
        <v>17.43</v>
      </c>
      <c r="E174" s="20">
        <f t="shared" si="11"/>
        <v>17.9529</v>
      </c>
      <c r="F174" s="20">
        <f t="shared" si="8"/>
        <v>21.121058823529413</v>
      </c>
    </row>
    <row r="175" spans="1:7">
      <c r="A175" s="1" t="s">
        <v>663</v>
      </c>
      <c r="B175" s="21" t="s">
        <v>161</v>
      </c>
      <c r="C175" s="21" t="s">
        <v>137</v>
      </c>
      <c r="D175" s="20">
        <v>20.170000000000002</v>
      </c>
      <c r="E175" s="20">
        <f t="shared" si="11"/>
        <v>20.775100000000002</v>
      </c>
      <c r="F175" s="20">
        <f t="shared" si="8"/>
        <v>24.441294117647061</v>
      </c>
    </row>
    <row r="176" spans="1:7">
      <c r="A176" s="1" t="s">
        <v>663</v>
      </c>
      <c r="B176" s="21" t="s">
        <v>151</v>
      </c>
      <c r="C176" s="21" t="s">
        <v>138</v>
      </c>
      <c r="D176" s="20">
        <v>34.24</v>
      </c>
      <c r="E176" s="20">
        <f t="shared" si="11"/>
        <v>35.267200000000003</v>
      </c>
      <c r="F176" s="20">
        <f t="shared" si="8"/>
        <v>41.49082352941177</v>
      </c>
    </row>
    <row r="177" spans="1:7">
      <c r="A177" s="1" t="s">
        <v>663</v>
      </c>
      <c r="B177" s="2" t="s">
        <v>152</v>
      </c>
      <c r="C177" s="2" t="s">
        <v>139</v>
      </c>
      <c r="D177" s="3">
        <v>39.94</v>
      </c>
      <c r="E177" s="3">
        <f t="shared" si="11"/>
        <v>41.138199999999998</v>
      </c>
      <c r="F177" s="3">
        <f t="shared" si="8"/>
        <v>48.397882352941174</v>
      </c>
    </row>
    <row r="178" spans="1:7">
      <c r="A178" s="1" t="s">
        <v>663</v>
      </c>
      <c r="B178" s="2" t="s">
        <v>153</v>
      </c>
      <c r="C178" s="2" t="s">
        <v>140</v>
      </c>
      <c r="D178" s="3">
        <v>46.25</v>
      </c>
      <c r="E178" s="3">
        <f t="shared" si="11"/>
        <v>47.637500000000003</v>
      </c>
      <c r="F178" s="3">
        <f t="shared" si="8"/>
        <v>56.044117647058826</v>
      </c>
    </row>
    <row r="179" spans="1:7">
      <c r="A179" s="1" t="s">
        <v>663</v>
      </c>
      <c r="B179" s="2" t="s">
        <v>157</v>
      </c>
      <c r="C179" s="2" t="s">
        <v>141</v>
      </c>
      <c r="D179" s="3">
        <v>47.24</v>
      </c>
      <c r="E179" s="3">
        <f t="shared" si="11"/>
        <v>48.657200000000003</v>
      </c>
      <c r="F179" s="3">
        <f t="shared" si="8"/>
        <v>57.243764705882356</v>
      </c>
    </row>
    <row r="180" spans="1:7">
      <c r="A180" s="1" t="s">
        <v>663</v>
      </c>
      <c r="B180" s="2" t="s">
        <v>158</v>
      </c>
      <c r="C180" s="2" t="s">
        <v>142</v>
      </c>
      <c r="D180" s="3">
        <v>55.94</v>
      </c>
      <c r="E180" s="3">
        <f t="shared" si="11"/>
        <v>57.618200000000002</v>
      </c>
      <c r="F180" s="3">
        <f t="shared" si="8"/>
        <v>67.78611764705883</v>
      </c>
    </row>
    <row r="181" spans="1:7">
      <c r="A181" s="1" t="s">
        <v>663</v>
      </c>
      <c r="B181" s="2" t="s">
        <v>159</v>
      </c>
      <c r="C181" s="2" t="s">
        <v>143</v>
      </c>
      <c r="D181" s="3">
        <v>65.25</v>
      </c>
      <c r="E181" s="3">
        <f t="shared" si="11"/>
        <v>67.207499999999996</v>
      </c>
      <c r="F181" s="3">
        <f t="shared" si="8"/>
        <v>79.067647058823525</v>
      </c>
    </row>
    <row r="182" spans="1:7">
      <c r="A182" s="1" t="s">
        <v>663</v>
      </c>
      <c r="B182" s="2" t="s">
        <v>154</v>
      </c>
      <c r="C182" s="2" t="s">
        <v>144</v>
      </c>
      <c r="D182" s="3">
        <v>47.24</v>
      </c>
      <c r="E182" s="3">
        <f t="shared" si="11"/>
        <v>48.657200000000003</v>
      </c>
      <c r="F182" s="3">
        <f t="shared" si="8"/>
        <v>57.243764705882356</v>
      </c>
    </row>
    <row r="183" spans="1:7">
      <c r="A183" s="1" t="s">
        <v>663</v>
      </c>
      <c r="B183" s="2" t="s">
        <v>155</v>
      </c>
      <c r="C183" s="2" t="s">
        <v>145</v>
      </c>
      <c r="D183" s="3">
        <v>57.94</v>
      </c>
      <c r="E183" s="3">
        <f t="shared" si="11"/>
        <v>59.678199999999997</v>
      </c>
      <c r="F183" s="3">
        <f t="shared" si="8"/>
        <v>70.209647058823521</v>
      </c>
    </row>
    <row r="184" spans="1:7">
      <c r="A184" s="1" t="s">
        <v>663</v>
      </c>
      <c r="B184" s="2" t="s">
        <v>156</v>
      </c>
      <c r="C184" s="2" t="s">
        <v>146</v>
      </c>
      <c r="D184" s="3">
        <v>65.25</v>
      </c>
      <c r="E184" s="3">
        <f t="shared" si="11"/>
        <v>67.207499999999996</v>
      </c>
      <c r="F184" s="3">
        <f t="shared" si="8"/>
        <v>79.067647058823525</v>
      </c>
    </row>
    <row r="185" spans="1:7">
      <c r="B185" s="5"/>
      <c r="C185" s="5"/>
      <c r="D185" s="9"/>
      <c r="E185" s="9"/>
      <c r="F185" s="9"/>
    </row>
    <row r="186" spans="1:7">
      <c r="B186" s="33" t="s">
        <v>542</v>
      </c>
      <c r="C186" s="33"/>
      <c r="D186" s="34"/>
      <c r="E186" s="14"/>
      <c r="F186" s="9"/>
    </row>
    <row r="187" spans="1:7">
      <c r="A187" s="1" t="s">
        <v>663</v>
      </c>
      <c r="B187" s="21" t="s">
        <v>149</v>
      </c>
      <c r="C187" s="21" t="s">
        <v>147</v>
      </c>
      <c r="D187" s="20">
        <v>11.69</v>
      </c>
      <c r="E187" s="20">
        <f>D187*1.03</f>
        <v>12.040699999999999</v>
      </c>
      <c r="F187" s="20">
        <f t="shared" si="8"/>
        <v>14.165529411764705</v>
      </c>
    </row>
    <row r="188" spans="1:7">
      <c r="A188" s="1" t="s">
        <v>663</v>
      </c>
      <c r="B188" s="21" t="s">
        <v>150</v>
      </c>
      <c r="C188" s="21" t="s">
        <v>148</v>
      </c>
      <c r="D188" s="20">
        <v>10.64</v>
      </c>
      <c r="E188" s="20">
        <f>D188*1.03</f>
        <v>10.959200000000001</v>
      </c>
      <c r="F188" s="20">
        <f t="shared" si="8"/>
        <v>12.893176470588237</v>
      </c>
    </row>
    <row r="189" spans="1:7">
      <c r="A189" s="1" t="s">
        <v>656</v>
      </c>
      <c r="B189" s="21" t="s">
        <v>672</v>
      </c>
      <c r="C189" s="21" t="s">
        <v>440</v>
      </c>
      <c r="D189" s="20">
        <v>10.28</v>
      </c>
      <c r="E189" s="20">
        <f>D189</f>
        <v>10.28</v>
      </c>
      <c r="F189" s="20">
        <f t="shared" si="8"/>
        <v>12.094117647058823</v>
      </c>
    </row>
    <row r="190" spans="1:7">
      <c r="A190" s="1" t="s">
        <v>670</v>
      </c>
      <c r="B190" s="21" t="s">
        <v>671</v>
      </c>
      <c r="C190" s="21" t="s">
        <v>441</v>
      </c>
      <c r="D190" s="20">
        <v>10.62</v>
      </c>
      <c r="E190" s="20">
        <f>D190</f>
        <v>10.62</v>
      </c>
      <c r="F190" s="20">
        <f t="shared" si="8"/>
        <v>12.494117647058824</v>
      </c>
    </row>
    <row r="191" spans="1:7">
      <c r="A191" s="1" t="s">
        <v>656</v>
      </c>
      <c r="B191" s="21" t="s">
        <v>673</v>
      </c>
      <c r="C191" s="21" t="s">
        <v>442</v>
      </c>
      <c r="D191" s="20">
        <f>(6.61+7.18+6.61+6.58)/4</f>
        <v>6.7449999999999992</v>
      </c>
      <c r="E191" s="20">
        <f>D191</f>
        <v>6.7449999999999992</v>
      </c>
      <c r="F191" s="20">
        <f t="shared" si="8"/>
        <v>7.9352941176470582</v>
      </c>
      <c r="G191" s="1" t="s">
        <v>644</v>
      </c>
    </row>
    <row r="192" spans="1:7">
      <c r="B192" s="5"/>
      <c r="C192" s="5"/>
      <c r="D192" s="9"/>
      <c r="E192" s="9"/>
      <c r="F192" s="9"/>
    </row>
    <row r="193" spans="1:7">
      <c r="B193" s="33" t="s">
        <v>543</v>
      </c>
      <c r="C193" s="33"/>
      <c r="D193" s="34"/>
      <c r="E193" s="14"/>
      <c r="F193" s="9"/>
    </row>
    <row r="194" spans="1:7">
      <c r="A194" s="1" t="s">
        <v>656</v>
      </c>
      <c r="B194" s="21" t="s">
        <v>719</v>
      </c>
      <c r="C194" s="21" t="s">
        <v>443</v>
      </c>
      <c r="D194" s="20">
        <v>40.21</v>
      </c>
      <c r="E194" s="20">
        <f>D194</f>
        <v>40.21</v>
      </c>
      <c r="F194" s="20">
        <f t="shared" si="8"/>
        <v>47.305882352941175</v>
      </c>
      <c r="G194" s="1" t="s">
        <v>638</v>
      </c>
    </row>
    <row r="195" spans="1:7">
      <c r="A195" s="1" t="s">
        <v>656</v>
      </c>
      <c r="B195" s="21" t="s">
        <v>581</v>
      </c>
      <c r="C195" s="21" t="s">
        <v>444</v>
      </c>
      <c r="D195" s="20">
        <f>(20.36+19.38)/2</f>
        <v>19.869999999999997</v>
      </c>
      <c r="E195" s="20">
        <f>D195</f>
        <v>19.869999999999997</v>
      </c>
      <c r="F195" s="20">
        <f t="shared" si="8"/>
        <v>23.376470588235293</v>
      </c>
      <c r="G195" s="1" t="s">
        <v>644</v>
      </c>
    </row>
    <row r="196" spans="1:7">
      <c r="A196" s="1" t="s">
        <v>656</v>
      </c>
      <c r="B196" s="21" t="s">
        <v>719</v>
      </c>
      <c r="C196" s="21" t="s">
        <v>445</v>
      </c>
      <c r="D196" s="20">
        <v>23.19</v>
      </c>
      <c r="E196" s="20">
        <f>D196</f>
        <v>23.19</v>
      </c>
      <c r="F196" s="20">
        <f t="shared" si="8"/>
        <v>27.282352941176473</v>
      </c>
      <c r="G196" s="1" t="s">
        <v>638</v>
      </c>
    </row>
    <row r="197" spans="1:7">
      <c r="A197" s="1" t="s">
        <v>656</v>
      </c>
      <c r="B197" s="21" t="s">
        <v>582</v>
      </c>
      <c r="C197" s="21" t="s">
        <v>446</v>
      </c>
      <c r="D197" s="20">
        <f>(31.12+35.29)/2</f>
        <v>33.204999999999998</v>
      </c>
      <c r="E197" s="20">
        <f>D197</f>
        <v>33.204999999999998</v>
      </c>
      <c r="F197" s="20">
        <f t="shared" si="8"/>
        <v>39.064705882352939</v>
      </c>
      <c r="G197" s="1" t="s">
        <v>637</v>
      </c>
    </row>
    <row r="198" spans="1:7" s="7" customFormat="1">
      <c r="B198" s="5"/>
      <c r="C198" s="5"/>
      <c r="D198" s="9"/>
      <c r="E198" s="9"/>
      <c r="F198" s="9"/>
    </row>
    <row r="199" spans="1:7">
      <c r="B199" s="33" t="s">
        <v>165</v>
      </c>
      <c r="C199" s="33"/>
      <c r="D199" s="34"/>
      <c r="E199" s="14"/>
      <c r="F199" s="9"/>
    </row>
    <row r="200" spans="1:7">
      <c r="A200" s="1" t="s">
        <v>663</v>
      </c>
      <c r="B200" s="21" t="s">
        <v>166</v>
      </c>
      <c r="C200" s="21" t="s">
        <v>167</v>
      </c>
      <c r="D200" s="20">
        <v>30.14</v>
      </c>
      <c r="E200" s="20">
        <f t="shared" ref="E200:E212" si="12">D200*1.03</f>
        <v>31.0442</v>
      </c>
      <c r="F200" s="20">
        <f t="shared" ref="F200:F263" si="13">E200/0.85</f>
        <v>36.522588235294116</v>
      </c>
    </row>
    <row r="201" spans="1:7">
      <c r="A201" s="1" t="s">
        <v>663</v>
      </c>
      <c r="B201" s="21" t="s">
        <v>168</v>
      </c>
      <c r="C201" s="21" t="s">
        <v>169</v>
      </c>
      <c r="D201" s="20">
        <v>35.96</v>
      </c>
      <c r="E201" s="20">
        <f t="shared" si="12"/>
        <v>37.038800000000002</v>
      </c>
      <c r="F201" s="20">
        <f t="shared" si="13"/>
        <v>43.575058823529417</v>
      </c>
    </row>
    <row r="202" spans="1:7">
      <c r="A202" s="1" t="s">
        <v>663</v>
      </c>
      <c r="B202" s="21" t="s">
        <v>170</v>
      </c>
      <c r="C202" s="21" t="s">
        <v>171</v>
      </c>
      <c r="D202" s="20">
        <v>46.43</v>
      </c>
      <c r="E202" s="20">
        <f t="shared" si="12"/>
        <v>47.822900000000004</v>
      </c>
      <c r="F202" s="20">
        <f t="shared" si="13"/>
        <v>56.262235294117652</v>
      </c>
    </row>
    <row r="203" spans="1:7">
      <c r="A203" s="1" t="s">
        <v>663</v>
      </c>
      <c r="B203" s="21" t="s">
        <v>182</v>
      </c>
      <c r="C203" s="21" t="s">
        <v>172</v>
      </c>
      <c r="D203" s="20">
        <v>50.5</v>
      </c>
      <c r="E203" s="20">
        <f t="shared" si="12"/>
        <v>52.015000000000001</v>
      </c>
      <c r="F203" s="20">
        <f t="shared" si="13"/>
        <v>61.194117647058825</v>
      </c>
    </row>
    <row r="204" spans="1:7">
      <c r="A204" s="1" t="s">
        <v>663</v>
      </c>
      <c r="B204" s="21" t="s">
        <v>183</v>
      </c>
      <c r="C204" s="21" t="s">
        <v>173</v>
      </c>
      <c r="D204" s="20">
        <v>49.5</v>
      </c>
      <c r="E204" s="20">
        <f t="shared" si="12"/>
        <v>50.984999999999999</v>
      </c>
      <c r="F204" s="20">
        <f t="shared" si="13"/>
        <v>59.982352941176472</v>
      </c>
    </row>
    <row r="205" spans="1:7">
      <c r="A205" s="1" t="s">
        <v>663</v>
      </c>
      <c r="B205" s="21" t="s">
        <v>189</v>
      </c>
      <c r="C205" s="21" t="s">
        <v>176</v>
      </c>
      <c r="D205" s="20">
        <v>54.5</v>
      </c>
      <c r="E205" s="20">
        <f t="shared" si="12"/>
        <v>56.134999999999998</v>
      </c>
      <c r="F205" s="20">
        <f t="shared" si="13"/>
        <v>66.04117647058824</v>
      </c>
    </row>
    <row r="206" spans="1:7">
      <c r="A206" s="1" t="s">
        <v>663</v>
      </c>
      <c r="B206" s="21" t="s">
        <v>188</v>
      </c>
      <c r="C206" s="21" t="s">
        <v>177</v>
      </c>
      <c r="D206" s="20">
        <v>59.8</v>
      </c>
      <c r="E206" s="20">
        <f t="shared" si="12"/>
        <v>61.594000000000001</v>
      </c>
      <c r="F206" s="20">
        <f t="shared" si="13"/>
        <v>72.463529411764711</v>
      </c>
    </row>
    <row r="207" spans="1:7">
      <c r="A207" s="1" t="s">
        <v>656</v>
      </c>
      <c r="B207" s="21" t="s">
        <v>640</v>
      </c>
      <c r="C207" s="21" t="s">
        <v>174</v>
      </c>
      <c r="D207" s="20">
        <f>(26.02+25.61)/2</f>
        <v>25.814999999999998</v>
      </c>
      <c r="E207" s="20">
        <f>D207</f>
        <v>25.814999999999998</v>
      </c>
      <c r="F207" s="20">
        <f t="shared" si="13"/>
        <v>30.370588235294115</v>
      </c>
      <c r="G207" s="1" t="s">
        <v>644</v>
      </c>
    </row>
    <row r="208" spans="1:7">
      <c r="A208" s="1" t="s">
        <v>657</v>
      </c>
      <c r="B208" s="21">
        <v>49097</v>
      </c>
      <c r="C208" s="21" t="s">
        <v>175</v>
      </c>
      <c r="D208" s="20">
        <v>158</v>
      </c>
      <c r="E208" s="20">
        <f>D208</f>
        <v>158</v>
      </c>
      <c r="F208" s="20">
        <f t="shared" si="13"/>
        <v>185.88235294117646</v>
      </c>
      <c r="G208" s="1" t="s">
        <v>638</v>
      </c>
    </row>
    <row r="209" spans="1:7">
      <c r="A209" s="1" t="s">
        <v>663</v>
      </c>
      <c r="B209" s="21" t="s">
        <v>187</v>
      </c>
      <c r="C209" s="21" t="s">
        <v>178</v>
      </c>
      <c r="D209" s="20">
        <v>110</v>
      </c>
      <c r="E209" s="20">
        <f t="shared" si="12"/>
        <v>113.3</v>
      </c>
      <c r="F209" s="20">
        <f t="shared" si="13"/>
        <v>133.29411764705881</v>
      </c>
    </row>
    <row r="210" spans="1:7">
      <c r="A210" s="1" t="s">
        <v>663</v>
      </c>
      <c r="B210" s="21" t="s">
        <v>184</v>
      </c>
      <c r="C210" s="21" t="s">
        <v>179</v>
      </c>
      <c r="D210" s="20">
        <v>72</v>
      </c>
      <c r="E210" s="20">
        <f t="shared" si="12"/>
        <v>74.16</v>
      </c>
      <c r="F210" s="20">
        <f t="shared" si="13"/>
        <v>87.247058823529414</v>
      </c>
    </row>
    <row r="211" spans="1:7">
      <c r="A211" s="1" t="s">
        <v>663</v>
      </c>
      <c r="B211" s="21" t="s">
        <v>185</v>
      </c>
      <c r="C211" s="21" t="s">
        <v>180</v>
      </c>
      <c r="D211" s="20">
        <v>105</v>
      </c>
      <c r="E211" s="20">
        <f t="shared" si="12"/>
        <v>108.15</v>
      </c>
      <c r="F211" s="20">
        <f t="shared" si="13"/>
        <v>127.23529411764707</v>
      </c>
    </row>
    <row r="212" spans="1:7">
      <c r="A212" s="1" t="s">
        <v>663</v>
      </c>
      <c r="B212" s="21" t="s">
        <v>186</v>
      </c>
      <c r="C212" s="21" t="s">
        <v>181</v>
      </c>
      <c r="D212" s="20">
        <v>139.5</v>
      </c>
      <c r="E212" s="20">
        <f t="shared" si="12"/>
        <v>143.685</v>
      </c>
      <c r="F212" s="20">
        <f t="shared" si="13"/>
        <v>169.04117647058825</v>
      </c>
    </row>
    <row r="213" spans="1:7">
      <c r="B213" s="5"/>
      <c r="C213" s="5"/>
      <c r="D213" s="9"/>
      <c r="E213" s="9"/>
      <c r="F213" s="9"/>
    </row>
    <row r="214" spans="1:7">
      <c r="B214" s="33" t="s">
        <v>447</v>
      </c>
      <c r="C214" s="33"/>
      <c r="D214" s="34"/>
      <c r="E214" s="14"/>
      <c r="F214" s="9"/>
    </row>
    <row r="215" spans="1:7">
      <c r="A215" s="1" t="s">
        <v>663</v>
      </c>
      <c r="B215" s="21" t="s">
        <v>583</v>
      </c>
      <c r="C215" s="21" t="s">
        <v>448</v>
      </c>
      <c r="D215" s="20">
        <v>295</v>
      </c>
      <c r="E215" s="20">
        <f>D215*1.03</f>
        <v>303.85000000000002</v>
      </c>
      <c r="F215" s="20">
        <f t="shared" si="13"/>
        <v>357.47058823529414</v>
      </c>
      <c r="G215" s="1" t="s">
        <v>638</v>
      </c>
    </row>
    <row r="216" spans="1:7">
      <c r="A216" s="1" t="s">
        <v>681</v>
      </c>
      <c r="B216" s="21"/>
      <c r="C216" s="21" t="s">
        <v>449</v>
      </c>
      <c r="D216" s="20">
        <v>364.45</v>
      </c>
      <c r="E216" s="20">
        <f>D216*1.03</f>
        <v>375.38350000000003</v>
      </c>
      <c r="F216" s="20">
        <f t="shared" si="13"/>
        <v>441.62764705882358</v>
      </c>
      <c r="G216" s="1">
        <v>2012</v>
      </c>
    </row>
    <row r="217" spans="1:7">
      <c r="A217" s="1" t="s">
        <v>682</v>
      </c>
      <c r="B217" s="21"/>
      <c r="C217" s="21" t="s">
        <v>450</v>
      </c>
      <c r="D217" s="20">
        <v>217.42</v>
      </c>
      <c r="E217" s="20">
        <f>D217*1.03</f>
        <v>223.9426</v>
      </c>
      <c r="F217" s="20">
        <f t="shared" si="13"/>
        <v>263.46188235294119</v>
      </c>
      <c r="G217" s="1">
        <v>2012</v>
      </c>
    </row>
    <row r="218" spans="1:7">
      <c r="A218" s="1" t="s">
        <v>683</v>
      </c>
      <c r="B218" s="21"/>
      <c r="C218" s="21" t="s">
        <v>451</v>
      </c>
      <c r="D218" s="20">
        <v>345.29</v>
      </c>
      <c r="E218" s="20">
        <f>D218*1.03</f>
        <v>355.64870000000002</v>
      </c>
      <c r="F218" s="20">
        <f t="shared" si="13"/>
        <v>418.41023529411768</v>
      </c>
      <c r="G218" s="1">
        <v>2011</v>
      </c>
    </row>
    <row r="219" spans="1:7">
      <c r="A219" s="1" t="s">
        <v>681</v>
      </c>
      <c r="B219" s="21"/>
      <c r="C219" s="21" t="s">
        <v>452</v>
      </c>
      <c r="D219" s="20">
        <v>252.76</v>
      </c>
      <c r="E219" s="20">
        <f>D219*1.03</f>
        <v>260.34280000000001</v>
      </c>
      <c r="F219" s="20">
        <f t="shared" si="13"/>
        <v>306.28564705882354</v>
      </c>
      <c r="G219" s="1">
        <v>2011</v>
      </c>
    </row>
    <row r="220" spans="1:7">
      <c r="A220" s="1" t="s">
        <v>658</v>
      </c>
      <c r="B220" s="21" t="s">
        <v>584</v>
      </c>
      <c r="C220" s="21" t="s">
        <v>453</v>
      </c>
      <c r="D220" s="20">
        <v>95.96</v>
      </c>
      <c r="E220" s="20">
        <f t="shared" ref="E220:E225" si="14">D220</f>
        <v>95.96</v>
      </c>
      <c r="F220" s="20">
        <f t="shared" si="13"/>
        <v>112.89411764705882</v>
      </c>
      <c r="G220" s="1" t="s">
        <v>637</v>
      </c>
    </row>
    <row r="221" spans="1:7">
      <c r="A221" s="1" t="s">
        <v>656</v>
      </c>
      <c r="B221" s="21" t="s">
        <v>641</v>
      </c>
      <c r="C221" s="21" t="s">
        <v>454</v>
      </c>
      <c r="D221" s="20">
        <v>20.7</v>
      </c>
      <c r="E221" s="20">
        <f t="shared" si="14"/>
        <v>20.7</v>
      </c>
      <c r="F221" s="20">
        <f t="shared" si="13"/>
        <v>24.352941176470587</v>
      </c>
      <c r="G221" s="1" t="s">
        <v>636</v>
      </c>
    </row>
    <row r="222" spans="1:7">
      <c r="A222" s="1" t="s">
        <v>656</v>
      </c>
      <c r="B222" s="21" t="s">
        <v>642</v>
      </c>
      <c r="C222" s="21" t="s">
        <v>455</v>
      </c>
      <c r="D222" s="20">
        <v>57.12</v>
      </c>
      <c r="E222" s="20">
        <f t="shared" si="14"/>
        <v>57.12</v>
      </c>
      <c r="F222" s="20">
        <f t="shared" si="13"/>
        <v>67.2</v>
      </c>
      <c r="G222" s="1" t="s">
        <v>636</v>
      </c>
    </row>
    <row r="223" spans="1:7">
      <c r="A223" s="1" t="s">
        <v>656</v>
      </c>
      <c r="B223" s="21" t="s">
        <v>643</v>
      </c>
      <c r="C223" s="21" t="s">
        <v>456</v>
      </c>
      <c r="D223" s="20">
        <v>51.49</v>
      </c>
      <c r="E223" s="20">
        <f t="shared" si="14"/>
        <v>51.49</v>
      </c>
      <c r="F223" s="20">
        <f t="shared" si="13"/>
        <v>60.576470588235296</v>
      </c>
      <c r="G223" s="1" t="s">
        <v>636</v>
      </c>
    </row>
    <row r="224" spans="1:7">
      <c r="A224" s="1" t="s">
        <v>656</v>
      </c>
      <c r="B224" s="21" t="s">
        <v>685</v>
      </c>
      <c r="C224" s="21" t="s">
        <v>684</v>
      </c>
      <c r="D224" s="24">
        <v>86.51</v>
      </c>
      <c r="E224" s="24">
        <f t="shared" si="14"/>
        <v>86.51</v>
      </c>
      <c r="F224" s="20">
        <f t="shared" si="13"/>
        <v>101.7764705882353</v>
      </c>
      <c r="G224" s="1">
        <v>2012</v>
      </c>
    </row>
    <row r="225" spans="1:7">
      <c r="A225" s="1" t="s">
        <v>656</v>
      </c>
      <c r="B225" s="21" t="s">
        <v>686</v>
      </c>
      <c r="C225" s="21" t="s">
        <v>457</v>
      </c>
      <c r="D225" s="20">
        <v>52.31</v>
      </c>
      <c r="E225" s="20">
        <f t="shared" si="14"/>
        <v>52.31</v>
      </c>
      <c r="F225" s="20">
        <f t="shared" si="13"/>
        <v>61.54117647058824</v>
      </c>
      <c r="G225" s="1" t="s">
        <v>638</v>
      </c>
    </row>
    <row r="226" spans="1:7">
      <c r="B226" s="8"/>
      <c r="C226" s="8"/>
      <c r="D226" s="9"/>
      <c r="E226" s="9"/>
      <c r="F226" s="9"/>
    </row>
    <row r="227" spans="1:7">
      <c r="B227" s="33" t="s">
        <v>458</v>
      </c>
      <c r="C227" s="33"/>
      <c r="D227" s="34"/>
      <c r="E227" s="14"/>
      <c r="F227" s="9"/>
    </row>
    <row r="228" spans="1:7">
      <c r="A228" s="1" t="s">
        <v>658</v>
      </c>
      <c r="B228" s="21" t="s">
        <v>674</v>
      </c>
      <c r="C228" s="21" t="s">
        <v>459</v>
      </c>
      <c r="D228" s="20">
        <v>48.89</v>
      </c>
      <c r="E228" s="20">
        <f>D228</f>
        <v>48.89</v>
      </c>
      <c r="F228" s="20">
        <f t="shared" si="13"/>
        <v>57.517647058823535</v>
      </c>
      <c r="G228" s="1" t="s">
        <v>637</v>
      </c>
    </row>
    <row r="229" spans="1:7">
      <c r="A229" s="1" t="s">
        <v>656</v>
      </c>
      <c r="B229" s="21" t="s">
        <v>675</v>
      </c>
      <c r="C229" s="21" t="s">
        <v>460</v>
      </c>
      <c r="D229" s="20">
        <f>(12.51+12.51+12.51+12.52)/4</f>
        <v>12.512499999999999</v>
      </c>
      <c r="E229" s="20">
        <f t="shared" ref="E229:E245" si="15">D229</f>
        <v>12.512499999999999</v>
      </c>
      <c r="F229" s="20">
        <f t="shared" si="13"/>
        <v>14.720588235294118</v>
      </c>
      <c r="G229" s="1">
        <v>2012</v>
      </c>
    </row>
    <row r="230" spans="1:7">
      <c r="A230" s="1" t="s">
        <v>657</v>
      </c>
      <c r="B230" s="21" t="s">
        <v>585</v>
      </c>
      <c r="C230" s="21" t="s">
        <v>461</v>
      </c>
      <c r="D230" s="20">
        <v>51.12</v>
      </c>
      <c r="E230" s="20">
        <f t="shared" si="15"/>
        <v>51.12</v>
      </c>
      <c r="F230" s="20">
        <f t="shared" si="13"/>
        <v>60.141176470588235</v>
      </c>
      <c r="G230" s="1" t="s">
        <v>637</v>
      </c>
    </row>
    <row r="231" spans="1:7">
      <c r="A231" s="1" t="s">
        <v>657</v>
      </c>
      <c r="B231" s="21" t="s">
        <v>586</v>
      </c>
      <c r="C231" s="21" t="s">
        <v>462</v>
      </c>
      <c r="D231" s="20">
        <v>20.63</v>
      </c>
      <c r="E231" s="20">
        <f t="shared" si="15"/>
        <v>20.63</v>
      </c>
      <c r="F231" s="20">
        <f t="shared" si="13"/>
        <v>24.270588235294117</v>
      </c>
      <c r="G231" s="1" t="s">
        <v>637</v>
      </c>
    </row>
    <row r="232" spans="1:7">
      <c r="A232" s="1" t="s">
        <v>664</v>
      </c>
      <c r="B232" s="21" t="s">
        <v>687</v>
      </c>
      <c r="C232" s="21" t="s">
        <v>463</v>
      </c>
      <c r="D232" s="20">
        <v>68.88</v>
      </c>
      <c r="E232" s="20">
        <f t="shared" si="15"/>
        <v>68.88</v>
      </c>
      <c r="F232" s="20">
        <f t="shared" si="13"/>
        <v>81.035294117647055</v>
      </c>
      <c r="G232" s="1">
        <v>2011</v>
      </c>
    </row>
    <row r="233" spans="1:7">
      <c r="A233" s="1" t="s">
        <v>664</v>
      </c>
      <c r="B233" s="21" t="s">
        <v>688</v>
      </c>
      <c r="C233" s="21" t="s">
        <v>464</v>
      </c>
      <c r="D233" s="20">
        <v>91.11</v>
      </c>
      <c r="E233" s="20">
        <f t="shared" si="15"/>
        <v>91.11</v>
      </c>
      <c r="F233" s="20">
        <f t="shared" si="13"/>
        <v>107.18823529411765</v>
      </c>
      <c r="G233" s="1">
        <v>2011</v>
      </c>
    </row>
    <row r="234" spans="1:7">
      <c r="A234" s="1" t="s">
        <v>664</v>
      </c>
      <c r="B234" s="21" t="s">
        <v>689</v>
      </c>
      <c r="C234" s="21" t="s">
        <v>465</v>
      </c>
      <c r="D234" s="20">
        <v>185.45</v>
      </c>
      <c r="E234" s="20">
        <f t="shared" si="15"/>
        <v>185.45</v>
      </c>
      <c r="F234" s="20">
        <f t="shared" si="13"/>
        <v>218.17647058823528</v>
      </c>
      <c r="G234" s="1" t="s">
        <v>637</v>
      </c>
    </row>
    <row r="235" spans="1:7">
      <c r="A235" s="1" t="s">
        <v>664</v>
      </c>
      <c r="B235" s="21" t="s">
        <v>587</v>
      </c>
      <c r="C235" s="21" t="s">
        <v>466</v>
      </c>
      <c r="D235" s="20">
        <f>(2.17+27.31+26.45)/3</f>
        <v>18.643333333333331</v>
      </c>
      <c r="E235" s="20">
        <f t="shared" si="15"/>
        <v>18.643333333333331</v>
      </c>
      <c r="F235" s="20">
        <f t="shared" si="13"/>
        <v>21.93333333333333</v>
      </c>
      <c r="G235" s="1" t="s">
        <v>644</v>
      </c>
    </row>
    <row r="236" spans="1:7">
      <c r="A236" s="1" t="s">
        <v>664</v>
      </c>
      <c r="B236" s="21" t="s">
        <v>588</v>
      </c>
      <c r="C236" s="21" t="s">
        <v>467</v>
      </c>
      <c r="D236" s="20">
        <f>(7.52+1.09)/2</f>
        <v>4.3049999999999997</v>
      </c>
      <c r="E236" s="20">
        <f t="shared" si="15"/>
        <v>4.3049999999999997</v>
      </c>
      <c r="F236" s="20">
        <f t="shared" si="13"/>
        <v>5.0647058823529409</v>
      </c>
      <c r="G236" s="1" t="s">
        <v>645</v>
      </c>
    </row>
    <row r="237" spans="1:7">
      <c r="A237" s="1" t="s">
        <v>664</v>
      </c>
      <c r="B237" s="21" t="s">
        <v>589</v>
      </c>
      <c r="C237" s="21" t="s">
        <v>468</v>
      </c>
      <c r="D237" s="20">
        <f>(1.09+12.68+12.8)/3</f>
        <v>8.8566666666666674</v>
      </c>
      <c r="E237" s="20">
        <f t="shared" si="15"/>
        <v>8.8566666666666674</v>
      </c>
      <c r="F237" s="20">
        <f t="shared" si="13"/>
        <v>10.419607843137255</v>
      </c>
      <c r="G237" s="1" t="s">
        <v>644</v>
      </c>
    </row>
    <row r="238" spans="1:7">
      <c r="A238" s="1" t="s">
        <v>657</v>
      </c>
      <c r="B238" s="21" t="s">
        <v>676</v>
      </c>
      <c r="C238" s="21" t="s">
        <v>469</v>
      </c>
      <c r="D238" s="20">
        <v>8.34</v>
      </c>
      <c r="E238" s="20">
        <f t="shared" si="15"/>
        <v>8.34</v>
      </c>
      <c r="F238" s="20">
        <f t="shared" si="13"/>
        <v>9.8117647058823536</v>
      </c>
      <c r="G238" s="1">
        <v>2011</v>
      </c>
    </row>
    <row r="239" spans="1:7">
      <c r="A239" s="1" t="s">
        <v>657</v>
      </c>
      <c r="B239" s="21" t="s">
        <v>677</v>
      </c>
      <c r="C239" s="21" t="s">
        <v>470</v>
      </c>
      <c r="D239" s="20">
        <v>14.99</v>
      </c>
      <c r="E239" s="20">
        <f t="shared" si="15"/>
        <v>14.99</v>
      </c>
      <c r="F239" s="20">
        <f t="shared" si="13"/>
        <v>17.63529411764706</v>
      </c>
      <c r="G239" s="1" t="s">
        <v>637</v>
      </c>
    </row>
    <row r="240" spans="1:7">
      <c r="A240" s="1" t="s">
        <v>658</v>
      </c>
      <c r="B240" s="21" t="s">
        <v>678</v>
      </c>
      <c r="C240" s="21" t="s">
        <v>471</v>
      </c>
      <c r="D240" s="20">
        <v>63.67</v>
      </c>
      <c r="E240" s="20">
        <f t="shared" si="15"/>
        <v>63.67</v>
      </c>
      <c r="F240" s="20">
        <f t="shared" si="13"/>
        <v>74.905882352941177</v>
      </c>
      <c r="G240" s="1" t="s">
        <v>637</v>
      </c>
    </row>
    <row r="241" spans="1:7">
      <c r="A241" s="1" t="s">
        <v>656</v>
      </c>
      <c r="B241" s="21" t="s">
        <v>679</v>
      </c>
      <c r="C241" s="21" t="s">
        <v>472</v>
      </c>
      <c r="D241" s="20">
        <v>53.6</v>
      </c>
      <c r="E241" s="20">
        <f t="shared" si="15"/>
        <v>53.6</v>
      </c>
      <c r="F241" s="20">
        <f t="shared" si="13"/>
        <v>63.058823529411768</v>
      </c>
      <c r="G241" s="1" t="s">
        <v>637</v>
      </c>
    </row>
    <row r="242" spans="1:7">
      <c r="A242" s="1" t="s">
        <v>656</v>
      </c>
      <c r="B242" s="21" t="s">
        <v>590</v>
      </c>
      <c r="C242" s="21" t="s">
        <v>473</v>
      </c>
      <c r="D242" s="20">
        <f>(79.29+82.85+82.65)/3</f>
        <v>81.596666666666664</v>
      </c>
      <c r="E242" s="20">
        <f t="shared" si="15"/>
        <v>81.596666666666664</v>
      </c>
      <c r="F242" s="20">
        <f t="shared" si="13"/>
        <v>95.996078431372553</v>
      </c>
      <c r="G242" s="1" t="s">
        <v>644</v>
      </c>
    </row>
    <row r="243" spans="1:7">
      <c r="A243" s="1" t="s">
        <v>656</v>
      </c>
      <c r="B243" s="21" t="s">
        <v>591</v>
      </c>
      <c r="C243" s="21" t="s">
        <v>474</v>
      </c>
      <c r="D243" s="20">
        <v>65.430000000000007</v>
      </c>
      <c r="E243" s="20">
        <f t="shared" si="15"/>
        <v>65.430000000000007</v>
      </c>
      <c r="F243" s="20">
        <f t="shared" si="13"/>
        <v>76.976470588235301</v>
      </c>
      <c r="G243" s="1">
        <v>2011</v>
      </c>
    </row>
    <row r="244" spans="1:7">
      <c r="A244" s="1" t="s">
        <v>656</v>
      </c>
      <c r="B244" s="21" t="s">
        <v>592</v>
      </c>
      <c r="C244" s="21" t="s">
        <v>475</v>
      </c>
      <c r="D244" s="20">
        <v>48.82</v>
      </c>
      <c r="E244" s="20">
        <f t="shared" si="15"/>
        <v>48.82</v>
      </c>
      <c r="F244" s="20">
        <f t="shared" si="13"/>
        <v>57.435294117647061</v>
      </c>
      <c r="G244" s="1">
        <v>2011</v>
      </c>
    </row>
    <row r="245" spans="1:7">
      <c r="A245" s="1" t="s">
        <v>656</v>
      </c>
      <c r="B245" s="21" t="s">
        <v>593</v>
      </c>
      <c r="C245" s="21" t="s">
        <v>476</v>
      </c>
      <c r="D245" s="20">
        <v>342.52</v>
      </c>
      <c r="E245" s="20">
        <f t="shared" si="15"/>
        <v>342.52</v>
      </c>
      <c r="F245" s="20">
        <f t="shared" si="13"/>
        <v>402.96470588235292</v>
      </c>
      <c r="G245" s="1" t="s">
        <v>637</v>
      </c>
    </row>
    <row r="246" spans="1:7" s="7" customFormat="1">
      <c r="B246" s="8"/>
      <c r="C246" s="8"/>
      <c r="D246" s="9"/>
      <c r="E246" s="9"/>
      <c r="F246" s="9"/>
    </row>
    <row r="247" spans="1:7">
      <c r="B247" s="33" t="s">
        <v>190</v>
      </c>
      <c r="C247" s="33"/>
      <c r="D247" s="34"/>
      <c r="E247" s="14"/>
      <c r="F247" s="9"/>
    </row>
    <row r="248" spans="1:7">
      <c r="A248" s="1" t="s">
        <v>663</v>
      </c>
      <c r="B248" s="2" t="s">
        <v>196</v>
      </c>
      <c r="C248" s="2" t="s">
        <v>191</v>
      </c>
      <c r="D248" s="3">
        <v>66.7</v>
      </c>
      <c r="E248" s="3">
        <f>D248*1.03</f>
        <v>68.701000000000008</v>
      </c>
      <c r="F248" s="3">
        <f t="shared" si="13"/>
        <v>80.824705882352958</v>
      </c>
    </row>
    <row r="249" spans="1:7">
      <c r="A249" s="1" t="s">
        <v>663</v>
      </c>
      <c r="B249" s="2" t="s">
        <v>197</v>
      </c>
      <c r="C249" s="2" t="s">
        <v>192</v>
      </c>
      <c r="D249" s="3">
        <v>59.04</v>
      </c>
      <c r="E249" s="3">
        <f>D249*1.03</f>
        <v>60.811199999999999</v>
      </c>
      <c r="F249" s="3">
        <f t="shared" si="13"/>
        <v>71.542588235294119</v>
      </c>
    </row>
    <row r="250" spans="1:7">
      <c r="A250" s="1" t="s">
        <v>663</v>
      </c>
      <c r="B250" s="2" t="s">
        <v>198</v>
      </c>
      <c r="C250" s="2" t="s">
        <v>193</v>
      </c>
      <c r="D250" s="3">
        <v>110.97</v>
      </c>
      <c r="E250" s="3">
        <f>D250*1.03</f>
        <v>114.2991</v>
      </c>
      <c r="F250" s="3">
        <f t="shared" si="13"/>
        <v>134.46952941176471</v>
      </c>
    </row>
    <row r="251" spans="1:7">
      <c r="A251" s="1" t="s">
        <v>663</v>
      </c>
      <c r="B251" s="2" t="s">
        <v>199</v>
      </c>
      <c r="C251" s="2" t="s">
        <v>194</v>
      </c>
      <c r="D251" s="3">
        <v>86.05</v>
      </c>
      <c r="E251" s="3">
        <f>D251*1.03</f>
        <v>88.631500000000003</v>
      </c>
      <c r="F251" s="3">
        <f t="shared" si="13"/>
        <v>104.27235294117648</v>
      </c>
    </row>
    <row r="252" spans="1:7">
      <c r="A252" s="1" t="s">
        <v>663</v>
      </c>
      <c r="B252" s="2" t="s">
        <v>200</v>
      </c>
      <c r="C252" s="2" t="s">
        <v>195</v>
      </c>
      <c r="D252" s="3">
        <v>66.03</v>
      </c>
      <c r="E252" s="3">
        <f>D252*1.03</f>
        <v>68.010900000000007</v>
      </c>
      <c r="F252" s="3">
        <f t="shared" si="13"/>
        <v>80.012823529411776</v>
      </c>
    </row>
    <row r="253" spans="1:7" s="7" customFormat="1">
      <c r="B253" s="5"/>
      <c r="C253" s="5"/>
      <c r="D253" s="9"/>
      <c r="E253" s="9"/>
      <c r="F253" s="9"/>
    </row>
    <row r="254" spans="1:7">
      <c r="B254" s="33" t="s">
        <v>201</v>
      </c>
      <c r="C254" s="33"/>
      <c r="D254" s="34"/>
      <c r="E254" s="14"/>
      <c r="F254" s="9"/>
    </row>
    <row r="255" spans="1:7">
      <c r="A255" s="1" t="s">
        <v>663</v>
      </c>
      <c r="B255" s="2" t="s">
        <v>205</v>
      </c>
      <c r="C255" s="2" t="s">
        <v>202</v>
      </c>
      <c r="D255" s="3">
        <v>99.55</v>
      </c>
      <c r="E255" s="3">
        <f>D255*1.03</f>
        <v>102.5365</v>
      </c>
      <c r="F255" s="3">
        <f t="shared" si="13"/>
        <v>120.63117647058824</v>
      </c>
    </row>
    <row r="256" spans="1:7">
      <c r="A256" s="1" t="s">
        <v>663</v>
      </c>
      <c r="B256" s="2" t="s">
        <v>206</v>
      </c>
      <c r="C256" s="2" t="s">
        <v>203</v>
      </c>
      <c r="D256" s="3">
        <v>77.53</v>
      </c>
      <c r="E256" s="3">
        <f>D256*1.03</f>
        <v>79.855900000000005</v>
      </c>
      <c r="F256" s="3">
        <f t="shared" si="13"/>
        <v>93.948117647058837</v>
      </c>
    </row>
    <row r="257" spans="1:6">
      <c r="A257" s="1" t="s">
        <v>663</v>
      </c>
      <c r="B257" s="2" t="s">
        <v>207</v>
      </c>
      <c r="C257" s="2" t="s">
        <v>204</v>
      </c>
      <c r="D257" s="3">
        <v>75.92</v>
      </c>
      <c r="E257" s="3">
        <f>D257*1.03</f>
        <v>78.197600000000008</v>
      </c>
      <c r="F257" s="3">
        <f t="shared" si="13"/>
        <v>91.997176470588244</v>
      </c>
    </row>
    <row r="258" spans="1:6" s="7" customFormat="1">
      <c r="B258" s="5"/>
      <c r="C258" s="5"/>
      <c r="D258" s="9"/>
      <c r="E258" s="9"/>
      <c r="F258" s="9"/>
    </row>
    <row r="259" spans="1:6">
      <c r="B259" s="33" t="s">
        <v>208</v>
      </c>
      <c r="C259" s="33"/>
      <c r="D259" s="34"/>
      <c r="E259" s="14"/>
      <c r="F259" s="9"/>
    </row>
    <row r="260" spans="1:6">
      <c r="A260" s="1" t="s">
        <v>663</v>
      </c>
      <c r="B260" s="2" t="s">
        <v>214</v>
      </c>
      <c r="C260" s="2" t="s">
        <v>209</v>
      </c>
      <c r="D260" s="3">
        <v>120.33</v>
      </c>
      <c r="E260" s="3">
        <f t="shared" ref="E260:E277" si="16">D260*1.03</f>
        <v>123.93989999999999</v>
      </c>
      <c r="F260" s="3">
        <f t="shared" si="13"/>
        <v>145.81164705882352</v>
      </c>
    </row>
    <row r="261" spans="1:6">
      <c r="A261" s="1" t="s">
        <v>663</v>
      </c>
      <c r="B261" s="2" t="s">
        <v>215</v>
      </c>
      <c r="C261" s="2" t="s">
        <v>210</v>
      </c>
      <c r="D261" s="3">
        <v>107.68</v>
      </c>
      <c r="E261" s="3">
        <f t="shared" si="16"/>
        <v>110.91040000000001</v>
      </c>
      <c r="F261" s="3">
        <f t="shared" si="13"/>
        <v>130.48282352941177</v>
      </c>
    </row>
    <row r="262" spans="1:6">
      <c r="A262" s="1" t="s">
        <v>663</v>
      </c>
      <c r="B262" s="2" t="s">
        <v>214</v>
      </c>
      <c r="C262" s="2" t="s">
        <v>211</v>
      </c>
      <c r="D262" s="3">
        <v>120.33</v>
      </c>
      <c r="E262" s="3">
        <f t="shared" si="16"/>
        <v>123.93989999999999</v>
      </c>
      <c r="F262" s="3">
        <f t="shared" si="13"/>
        <v>145.81164705882352</v>
      </c>
    </row>
    <row r="263" spans="1:6">
      <c r="A263" s="1" t="s">
        <v>663</v>
      </c>
      <c r="B263" s="2" t="s">
        <v>215</v>
      </c>
      <c r="C263" s="2" t="s">
        <v>212</v>
      </c>
      <c r="D263" s="3">
        <v>107.68</v>
      </c>
      <c r="E263" s="3">
        <f t="shared" si="16"/>
        <v>110.91040000000001</v>
      </c>
      <c r="F263" s="3">
        <f t="shared" si="13"/>
        <v>130.48282352941177</v>
      </c>
    </row>
    <row r="264" spans="1:6">
      <c r="A264" s="1" t="s">
        <v>663</v>
      </c>
      <c r="B264" s="2" t="s">
        <v>214</v>
      </c>
      <c r="C264" s="2" t="s">
        <v>213</v>
      </c>
      <c r="D264" s="3">
        <v>120.33</v>
      </c>
      <c r="E264" s="3">
        <f t="shared" si="16"/>
        <v>123.93989999999999</v>
      </c>
      <c r="F264" s="3">
        <f t="shared" ref="F264:F325" si="17">E264/0.85</f>
        <v>145.81164705882352</v>
      </c>
    </row>
    <row r="265" spans="1:6">
      <c r="A265" s="1" t="s">
        <v>663</v>
      </c>
      <c r="B265" s="2" t="s">
        <v>215</v>
      </c>
      <c r="C265" s="2" t="s">
        <v>216</v>
      </c>
      <c r="D265" s="3">
        <v>107.68</v>
      </c>
      <c r="E265" s="3">
        <f t="shared" si="16"/>
        <v>110.91040000000001</v>
      </c>
      <c r="F265" s="3">
        <f t="shared" si="17"/>
        <v>130.48282352941177</v>
      </c>
    </row>
    <row r="266" spans="1:6">
      <c r="A266" s="1" t="s">
        <v>663</v>
      </c>
      <c r="B266" s="2" t="s">
        <v>215</v>
      </c>
      <c r="C266" s="2" t="s">
        <v>217</v>
      </c>
      <c r="D266" s="3">
        <v>107.68</v>
      </c>
      <c r="E266" s="3">
        <f t="shared" si="16"/>
        <v>110.91040000000001</v>
      </c>
      <c r="F266" s="3">
        <f t="shared" si="17"/>
        <v>130.48282352941177</v>
      </c>
    </row>
    <row r="267" spans="1:6">
      <c r="A267" s="1" t="s">
        <v>663</v>
      </c>
      <c r="B267" s="2" t="s">
        <v>214</v>
      </c>
      <c r="C267" s="2" t="s">
        <v>218</v>
      </c>
      <c r="D267" s="3">
        <v>120.33</v>
      </c>
      <c r="E267" s="3">
        <f t="shared" si="16"/>
        <v>123.93989999999999</v>
      </c>
      <c r="F267" s="3">
        <f t="shared" si="17"/>
        <v>145.81164705882352</v>
      </c>
    </row>
    <row r="268" spans="1:6">
      <c r="A268" s="1" t="s">
        <v>663</v>
      </c>
      <c r="B268" s="2" t="s">
        <v>215</v>
      </c>
      <c r="C268" s="2" t="s">
        <v>219</v>
      </c>
      <c r="D268" s="3">
        <v>107.68</v>
      </c>
      <c r="E268" s="3">
        <f t="shared" si="16"/>
        <v>110.91040000000001</v>
      </c>
      <c r="F268" s="3">
        <f t="shared" si="17"/>
        <v>130.48282352941177</v>
      </c>
    </row>
    <row r="269" spans="1:6" s="4" customFormat="1">
      <c r="A269" s="1" t="s">
        <v>663</v>
      </c>
      <c r="B269" s="2" t="s">
        <v>223</v>
      </c>
      <c r="C269" s="2" t="s">
        <v>220</v>
      </c>
      <c r="D269" s="3">
        <v>135.85</v>
      </c>
      <c r="E269" s="3">
        <f t="shared" si="16"/>
        <v>139.9255</v>
      </c>
      <c r="F269" s="3">
        <f t="shared" si="17"/>
        <v>164.61823529411765</v>
      </c>
    </row>
    <row r="270" spans="1:6" s="4" customFormat="1">
      <c r="A270" s="1" t="s">
        <v>663</v>
      </c>
      <c r="B270" s="2" t="s">
        <v>222</v>
      </c>
      <c r="C270" s="2" t="s">
        <v>221</v>
      </c>
      <c r="D270" s="3">
        <v>123.5</v>
      </c>
      <c r="E270" s="3">
        <f t="shared" si="16"/>
        <v>127.205</v>
      </c>
      <c r="F270" s="3">
        <f t="shared" si="17"/>
        <v>149.65294117647059</v>
      </c>
    </row>
    <row r="271" spans="1:6" s="4" customFormat="1">
      <c r="A271" s="1" t="s">
        <v>663</v>
      </c>
      <c r="B271" s="2" t="s">
        <v>223</v>
      </c>
      <c r="C271" s="2" t="s">
        <v>224</v>
      </c>
      <c r="D271" s="3">
        <v>135.85</v>
      </c>
      <c r="E271" s="3">
        <f t="shared" si="16"/>
        <v>139.9255</v>
      </c>
      <c r="F271" s="3">
        <f t="shared" si="17"/>
        <v>164.61823529411765</v>
      </c>
    </row>
    <row r="272" spans="1:6" s="4" customFormat="1">
      <c r="A272" s="1" t="s">
        <v>663</v>
      </c>
      <c r="B272" s="2" t="s">
        <v>222</v>
      </c>
      <c r="C272" s="2" t="s">
        <v>225</v>
      </c>
      <c r="D272" s="3">
        <v>123.5</v>
      </c>
      <c r="E272" s="3">
        <f t="shared" si="16"/>
        <v>127.205</v>
      </c>
      <c r="F272" s="3">
        <f t="shared" si="17"/>
        <v>149.65294117647059</v>
      </c>
    </row>
    <row r="273" spans="1:6" s="4" customFormat="1">
      <c r="A273" s="1" t="s">
        <v>663</v>
      </c>
      <c r="B273" s="2" t="s">
        <v>223</v>
      </c>
      <c r="C273" s="2" t="s">
        <v>226</v>
      </c>
      <c r="D273" s="3">
        <v>135.85</v>
      </c>
      <c r="E273" s="3">
        <f t="shared" si="16"/>
        <v>139.9255</v>
      </c>
      <c r="F273" s="3">
        <f t="shared" si="17"/>
        <v>164.61823529411765</v>
      </c>
    </row>
    <row r="274" spans="1:6" s="4" customFormat="1">
      <c r="A274" s="1" t="s">
        <v>663</v>
      </c>
      <c r="B274" s="2" t="s">
        <v>222</v>
      </c>
      <c r="C274" s="2" t="s">
        <v>227</v>
      </c>
      <c r="D274" s="3">
        <v>123.5</v>
      </c>
      <c r="E274" s="3">
        <f t="shared" si="16"/>
        <v>127.205</v>
      </c>
      <c r="F274" s="3">
        <f t="shared" si="17"/>
        <v>149.65294117647059</v>
      </c>
    </row>
    <row r="275" spans="1:6" s="4" customFormat="1">
      <c r="A275" s="1" t="s">
        <v>663</v>
      </c>
      <c r="B275" s="2" t="s">
        <v>223</v>
      </c>
      <c r="C275" s="2" t="s">
        <v>228</v>
      </c>
      <c r="D275" s="3">
        <v>135.85</v>
      </c>
      <c r="E275" s="3">
        <f t="shared" si="16"/>
        <v>139.9255</v>
      </c>
      <c r="F275" s="3">
        <f t="shared" si="17"/>
        <v>164.61823529411765</v>
      </c>
    </row>
    <row r="276" spans="1:6" s="4" customFormat="1">
      <c r="A276" s="1" t="s">
        <v>663</v>
      </c>
      <c r="B276" s="2" t="s">
        <v>223</v>
      </c>
      <c r="C276" s="2" t="s">
        <v>229</v>
      </c>
      <c r="D276" s="3">
        <v>135.85</v>
      </c>
      <c r="E276" s="3">
        <f t="shared" si="16"/>
        <v>139.9255</v>
      </c>
      <c r="F276" s="3">
        <f t="shared" si="17"/>
        <v>164.61823529411765</v>
      </c>
    </row>
    <row r="277" spans="1:6" s="4" customFormat="1">
      <c r="A277" s="1" t="s">
        <v>663</v>
      </c>
      <c r="B277" s="2" t="s">
        <v>222</v>
      </c>
      <c r="C277" s="2" t="s">
        <v>230</v>
      </c>
      <c r="D277" s="3">
        <v>123.5</v>
      </c>
      <c r="E277" s="3">
        <f t="shared" si="16"/>
        <v>127.205</v>
      </c>
      <c r="F277" s="3">
        <f t="shared" si="17"/>
        <v>149.65294117647059</v>
      </c>
    </row>
    <row r="278" spans="1:6" s="8" customFormat="1" ht="12.75">
      <c r="B278" s="5"/>
      <c r="C278" s="5"/>
      <c r="D278" s="9"/>
      <c r="E278" s="9"/>
      <c r="F278" s="9"/>
    </row>
    <row r="279" spans="1:6">
      <c r="B279" s="33" t="s">
        <v>231</v>
      </c>
      <c r="C279" s="33"/>
      <c r="D279" s="34"/>
      <c r="E279" s="14"/>
      <c r="F279" s="9"/>
    </row>
    <row r="280" spans="1:6">
      <c r="A280" s="1" t="s">
        <v>663</v>
      </c>
      <c r="B280" s="2" t="s">
        <v>235</v>
      </c>
      <c r="C280" s="2" t="s">
        <v>232</v>
      </c>
      <c r="D280" s="3">
        <v>75.2</v>
      </c>
      <c r="E280" s="3">
        <f>D280*1.03</f>
        <v>77.456000000000003</v>
      </c>
      <c r="F280" s="3">
        <f t="shared" si="17"/>
        <v>91.124705882352941</v>
      </c>
    </row>
    <row r="281" spans="1:6">
      <c r="A281" s="1" t="s">
        <v>663</v>
      </c>
      <c r="B281" s="2" t="s">
        <v>236</v>
      </c>
      <c r="C281" s="2" t="s">
        <v>233</v>
      </c>
      <c r="D281" s="3">
        <v>124</v>
      </c>
      <c r="E281" s="3">
        <f>D281*1.03</f>
        <v>127.72</v>
      </c>
      <c r="F281" s="3">
        <f t="shared" si="17"/>
        <v>150.25882352941176</v>
      </c>
    </row>
    <row r="282" spans="1:6">
      <c r="A282" s="1" t="s">
        <v>663</v>
      </c>
      <c r="B282" s="2" t="s">
        <v>237</v>
      </c>
      <c r="C282" s="2" t="s">
        <v>234</v>
      </c>
      <c r="D282" s="3">
        <v>158.04</v>
      </c>
      <c r="E282" s="3">
        <f>D282*1.03</f>
        <v>162.78119999999998</v>
      </c>
      <c r="F282" s="3">
        <f t="shared" si="17"/>
        <v>191.50729411764704</v>
      </c>
    </row>
    <row r="283" spans="1:6">
      <c r="B283" s="5"/>
      <c r="C283" s="5"/>
      <c r="D283" s="9"/>
      <c r="E283" s="9"/>
      <c r="F283" s="9"/>
    </row>
    <row r="284" spans="1:6">
      <c r="B284" s="33" t="s">
        <v>238</v>
      </c>
      <c r="C284" s="33"/>
      <c r="D284" s="34"/>
      <c r="E284" s="14"/>
      <c r="F284" s="9"/>
    </row>
    <row r="285" spans="1:6">
      <c r="A285" s="1" t="s">
        <v>663</v>
      </c>
      <c r="B285" s="2" t="s">
        <v>241</v>
      </c>
      <c r="C285" s="2" t="s">
        <v>239</v>
      </c>
      <c r="D285" s="3">
        <v>185</v>
      </c>
      <c r="E285" s="3">
        <f>D285*1.03</f>
        <v>190.55</v>
      </c>
      <c r="F285" s="3">
        <f t="shared" si="17"/>
        <v>224.1764705882353</v>
      </c>
    </row>
    <row r="286" spans="1:6">
      <c r="A286" s="1" t="s">
        <v>663</v>
      </c>
      <c r="B286" s="2" t="s">
        <v>242</v>
      </c>
      <c r="C286" s="2" t="s">
        <v>240</v>
      </c>
      <c r="D286" s="3">
        <v>220</v>
      </c>
      <c r="E286" s="3">
        <f>D286*1.03</f>
        <v>226.6</v>
      </c>
      <c r="F286" s="3">
        <f t="shared" si="17"/>
        <v>266.58823529411762</v>
      </c>
    </row>
    <row r="287" spans="1:6" s="7" customFormat="1">
      <c r="B287" s="5"/>
      <c r="C287" s="5"/>
      <c r="D287" s="9"/>
      <c r="E287" s="9"/>
      <c r="F287" s="9"/>
    </row>
    <row r="288" spans="1:6">
      <c r="B288" s="33" t="s">
        <v>243</v>
      </c>
      <c r="C288" s="33"/>
      <c r="D288" s="34"/>
      <c r="E288" s="14"/>
      <c r="F288" s="9"/>
    </row>
    <row r="289" spans="1:6">
      <c r="A289" s="1" t="s">
        <v>663</v>
      </c>
      <c r="B289" s="2" t="s">
        <v>691</v>
      </c>
      <c r="C289" s="2" t="s">
        <v>244</v>
      </c>
      <c r="D289" s="3">
        <v>210</v>
      </c>
      <c r="E289" s="3">
        <f t="shared" ref="E289:E295" si="18">D289*1.03</f>
        <v>216.3</v>
      </c>
      <c r="F289" s="3">
        <f t="shared" si="17"/>
        <v>254.47058823529414</v>
      </c>
    </row>
    <row r="290" spans="1:6">
      <c r="A290" s="1" t="s">
        <v>663</v>
      </c>
      <c r="B290" s="2" t="s">
        <v>251</v>
      </c>
      <c r="C290" s="2" t="s">
        <v>245</v>
      </c>
      <c r="D290" s="3">
        <v>101.65</v>
      </c>
      <c r="E290" s="3">
        <f t="shared" si="18"/>
        <v>104.69950000000001</v>
      </c>
      <c r="F290" s="3">
        <f t="shared" si="17"/>
        <v>123.1758823529412</v>
      </c>
    </row>
    <row r="291" spans="1:6">
      <c r="A291" s="1" t="s">
        <v>663</v>
      </c>
      <c r="B291" s="2" t="s">
        <v>252</v>
      </c>
      <c r="C291" s="2" t="s">
        <v>246</v>
      </c>
      <c r="D291" s="3">
        <v>121.65</v>
      </c>
      <c r="E291" s="3">
        <f t="shared" si="18"/>
        <v>125.29950000000001</v>
      </c>
      <c r="F291" s="3">
        <f t="shared" si="17"/>
        <v>147.41117647058826</v>
      </c>
    </row>
    <row r="292" spans="1:6">
      <c r="A292" s="1" t="s">
        <v>663</v>
      </c>
      <c r="B292" s="2" t="s">
        <v>253</v>
      </c>
      <c r="C292" s="2" t="s">
        <v>247</v>
      </c>
      <c r="D292" s="3">
        <v>119.65</v>
      </c>
      <c r="E292" s="3">
        <f t="shared" si="18"/>
        <v>123.23950000000001</v>
      </c>
      <c r="F292" s="3">
        <f t="shared" si="17"/>
        <v>144.98764705882354</v>
      </c>
    </row>
    <row r="293" spans="1:6">
      <c r="A293" s="1" t="s">
        <v>663</v>
      </c>
      <c r="B293" s="2" t="s">
        <v>254</v>
      </c>
      <c r="C293" s="2" t="s">
        <v>248</v>
      </c>
      <c r="D293" s="3">
        <v>70.98</v>
      </c>
      <c r="E293" s="3">
        <f t="shared" si="18"/>
        <v>73.109400000000008</v>
      </c>
      <c r="F293" s="3">
        <f t="shared" si="17"/>
        <v>86.011058823529424</v>
      </c>
    </row>
    <row r="294" spans="1:6">
      <c r="A294" s="1" t="s">
        <v>663</v>
      </c>
      <c r="B294" s="2" t="s">
        <v>255</v>
      </c>
      <c r="C294" s="2" t="s">
        <v>249</v>
      </c>
      <c r="D294" s="3">
        <v>56.65</v>
      </c>
      <c r="E294" s="3">
        <f t="shared" si="18"/>
        <v>58.349499999999999</v>
      </c>
      <c r="F294" s="3">
        <f t="shared" si="17"/>
        <v>68.646470588235289</v>
      </c>
    </row>
    <row r="295" spans="1:6">
      <c r="A295" s="1" t="s">
        <v>663</v>
      </c>
      <c r="B295" s="2" t="s">
        <v>594</v>
      </c>
      <c r="C295" s="2" t="s">
        <v>250</v>
      </c>
      <c r="D295" s="3">
        <v>186</v>
      </c>
      <c r="E295" s="3">
        <f t="shared" si="18"/>
        <v>191.58</v>
      </c>
      <c r="F295" s="3">
        <f t="shared" si="17"/>
        <v>225.38823529411766</v>
      </c>
    </row>
    <row r="296" spans="1:6" s="7" customFormat="1">
      <c r="B296" s="5"/>
      <c r="C296" s="5"/>
      <c r="D296" s="9"/>
      <c r="E296" s="9"/>
      <c r="F296" s="9"/>
    </row>
    <row r="297" spans="1:6">
      <c r="B297" s="33" t="s">
        <v>256</v>
      </c>
      <c r="C297" s="33"/>
      <c r="D297" s="34"/>
      <c r="E297" s="14"/>
      <c r="F297" s="9"/>
    </row>
    <row r="298" spans="1:6">
      <c r="A298" s="1" t="s">
        <v>663</v>
      </c>
      <c r="B298" s="11" t="s">
        <v>263</v>
      </c>
      <c r="C298" s="11" t="s">
        <v>257</v>
      </c>
      <c r="D298" s="12">
        <v>56.1</v>
      </c>
      <c r="E298" s="3">
        <f>D298*1.03</f>
        <v>57.783000000000001</v>
      </c>
      <c r="F298" s="3">
        <f t="shared" si="17"/>
        <v>67.98</v>
      </c>
    </row>
    <row r="299" spans="1:6">
      <c r="A299" s="1" t="s">
        <v>663</v>
      </c>
      <c r="B299" s="11" t="s">
        <v>262</v>
      </c>
      <c r="C299" s="11" t="s">
        <v>258</v>
      </c>
      <c r="D299" s="12">
        <v>72.3</v>
      </c>
      <c r="E299" s="3">
        <f>D299*1.03</f>
        <v>74.468999999999994</v>
      </c>
      <c r="F299" s="3">
        <f t="shared" si="17"/>
        <v>87.610588235294117</v>
      </c>
    </row>
    <row r="300" spans="1:6">
      <c r="A300" s="1" t="s">
        <v>663</v>
      </c>
      <c r="B300" s="11" t="s">
        <v>264</v>
      </c>
      <c r="C300" s="11" t="s">
        <v>259</v>
      </c>
      <c r="D300" s="12">
        <v>82.8</v>
      </c>
      <c r="E300" s="3">
        <f>D300*1.03</f>
        <v>85.284000000000006</v>
      </c>
      <c r="F300" s="3">
        <f t="shared" si="17"/>
        <v>100.33411764705883</v>
      </c>
    </row>
    <row r="301" spans="1:6">
      <c r="A301" s="1" t="s">
        <v>663</v>
      </c>
      <c r="B301" s="11" t="s">
        <v>265</v>
      </c>
      <c r="C301" s="11" t="s">
        <v>260</v>
      </c>
      <c r="D301" s="12">
        <v>103.75</v>
      </c>
      <c r="E301" s="3">
        <f>D301*1.03</f>
        <v>106.8625</v>
      </c>
      <c r="F301" s="3">
        <f t="shared" si="17"/>
        <v>125.72058823529412</v>
      </c>
    </row>
    <row r="302" spans="1:6">
      <c r="A302" s="1" t="s">
        <v>663</v>
      </c>
      <c r="B302" s="11" t="s">
        <v>266</v>
      </c>
      <c r="C302" s="11" t="s">
        <v>261</v>
      </c>
      <c r="D302" s="12">
        <v>167.7</v>
      </c>
      <c r="E302" s="3">
        <f>D302*1.03</f>
        <v>172.73099999999999</v>
      </c>
      <c r="F302" s="3">
        <f t="shared" si="17"/>
        <v>203.21294117647059</v>
      </c>
    </row>
    <row r="303" spans="1:6">
      <c r="B303" s="5"/>
      <c r="C303" s="5"/>
      <c r="D303" s="9"/>
      <c r="E303" s="9"/>
      <c r="F303" s="9"/>
    </row>
    <row r="304" spans="1:6">
      <c r="B304" s="33" t="s">
        <v>294</v>
      </c>
      <c r="C304" s="33"/>
      <c r="D304" s="34"/>
      <c r="E304" s="14"/>
      <c r="F304" s="9"/>
    </row>
    <row r="305" spans="1:7">
      <c r="A305" s="1" t="s">
        <v>663</v>
      </c>
      <c r="B305" s="21" t="s">
        <v>300</v>
      </c>
      <c r="C305" s="21" t="s">
        <v>295</v>
      </c>
      <c r="D305" s="20">
        <v>46.55</v>
      </c>
      <c r="E305" s="20">
        <f>D305*1.03</f>
        <v>47.9465</v>
      </c>
      <c r="F305" s="20">
        <f t="shared" si="17"/>
        <v>56.407647058823528</v>
      </c>
    </row>
    <row r="306" spans="1:7">
      <c r="A306" s="1" t="s">
        <v>663</v>
      </c>
      <c r="B306" s="21" t="s">
        <v>301</v>
      </c>
      <c r="C306" s="21" t="s">
        <v>296</v>
      </c>
      <c r="D306" s="20">
        <v>48.55</v>
      </c>
      <c r="E306" s="20">
        <f>D306*1.03</f>
        <v>50.006499999999996</v>
      </c>
      <c r="F306" s="20">
        <f t="shared" si="17"/>
        <v>58.831176470588233</v>
      </c>
    </row>
    <row r="307" spans="1:7">
      <c r="A307" s="1" t="s">
        <v>663</v>
      </c>
      <c r="B307" s="21" t="s">
        <v>302</v>
      </c>
      <c r="C307" s="21" t="s">
        <v>297</v>
      </c>
      <c r="D307" s="20">
        <v>51.91</v>
      </c>
      <c r="E307" s="20">
        <f>D307*1.03</f>
        <v>53.467299999999994</v>
      </c>
      <c r="F307" s="20">
        <f t="shared" si="17"/>
        <v>62.902705882352933</v>
      </c>
    </row>
    <row r="308" spans="1:7">
      <c r="A308" s="1" t="s">
        <v>663</v>
      </c>
      <c r="B308" s="21" t="s">
        <v>303</v>
      </c>
      <c r="C308" s="21" t="s">
        <v>545</v>
      </c>
      <c r="D308" s="20">
        <v>54.91</v>
      </c>
      <c r="E308" s="20">
        <f>D308*1.03</f>
        <v>56.557299999999998</v>
      </c>
      <c r="F308" s="20">
        <f t="shared" si="17"/>
        <v>66.537999999999997</v>
      </c>
    </row>
    <row r="309" spans="1:7">
      <c r="A309" s="1" t="s">
        <v>663</v>
      </c>
      <c r="B309" s="21" t="s">
        <v>595</v>
      </c>
      <c r="C309" s="21" t="s">
        <v>546</v>
      </c>
      <c r="D309" s="20">
        <v>55.97</v>
      </c>
      <c r="E309" s="20">
        <f>D309*1.03</f>
        <v>57.649099999999997</v>
      </c>
      <c r="F309" s="20">
        <f t="shared" si="17"/>
        <v>67.822470588235291</v>
      </c>
      <c r="G309" s="1">
        <v>2012</v>
      </c>
    </row>
    <row r="310" spans="1:7">
      <c r="A310" s="1" t="s">
        <v>656</v>
      </c>
      <c r="B310" s="21"/>
      <c r="C310" s="21" t="s">
        <v>547</v>
      </c>
      <c r="D310" s="20">
        <f>(37.75+39.98)/2</f>
        <v>38.864999999999995</v>
      </c>
      <c r="E310" s="20">
        <f>D310</f>
        <v>38.864999999999995</v>
      </c>
      <c r="F310" s="20">
        <f t="shared" si="17"/>
        <v>45.723529411764702</v>
      </c>
      <c r="G310" s="1" t="s">
        <v>644</v>
      </c>
    </row>
    <row r="311" spans="1:7">
      <c r="A311" s="1" t="s">
        <v>656</v>
      </c>
      <c r="B311" s="21"/>
      <c r="C311" s="21" t="s">
        <v>548</v>
      </c>
      <c r="D311" s="20">
        <f>(44.79+39.98)/2</f>
        <v>42.384999999999998</v>
      </c>
      <c r="E311" s="20">
        <f>D311</f>
        <v>42.384999999999998</v>
      </c>
      <c r="F311" s="20">
        <f t="shared" si="17"/>
        <v>49.864705882352943</v>
      </c>
      <c r="G311" s="1" t="s">
        <v>644</v>
      </c>
    </row>
    <row r="312" spans="1:7">
      <c r="A312" s="1" t="s">
        <v>663</v>
      </c>
      <c r="B312" s="21" t="s">
        <v>304</v>
      </c>
      <c r="C312" s="21" t="s">
        <v>298</v>
      </c>
      <c r="D312" s="20">
        <v>102</v>
      </c>
      <c r="E312" s="20">
        <f>D312*1.03</f>
        <v>105.06</v>
      </c>
      <c r="F312" s="20">
        <f t="shared" si="17"/>
        <v>123.60000000000001</v>
      </c>
    </row>
    <row r="313" spans="1:7">
      <c r="A313" s="1" t="s">
        <v>663</v>
      </c>
      <c r="B313" s="21" t="s">
        <v>305</v>
      </c>
      <c r="C313" s="21" t="s">
        <v>299</v>
      </c>
      <c r="D313" s="20">
        <v>117</v>
      </c>
      <c r="E313" s="20">
        <f>D313*1.03</f>
        <v>120.51</v>
      </c>
      <c r="F313" s="20">
        <f t="shared" si="17"/>
        <v>141.7764705882353</v>
      </c>
    </row>
    <row r="314" spans="1:7">
      <c r="B314" s="8"/>
      <c r="C314" s="8"/>
      <c r="D314" s="9"/>
      <c r="E314" s="9"/>
      <c r="F314" s="9"/>
    </row>
    <row r="315" spans="1:7">
      <c r="B315" s="33" t="s">
        <v>267</v>
      </c>
      <c r="C315" s="33"/>
      <c r="D315" s="34"/>
      <c r="E315" s="14"/>
      <c r="F315" s="9"/>
    </row>
    <row r="316" spans="1:7">
      <c r="A316" s="1" t="s">
        <v>663</v>
      </c>
      <c r="B316" s="11" t="s">
        <v>270</v>
      </c>
      <c r="C316" s="11" t="s">
        <v>268</v>
      </c>
      <c r="D316" s="12">
        <v>46</v>
      </c>
      <c r="E316" s="3">
        <f>D316*1.03</f>
        <v>47.38</v>
      </c>
      <c r="F316" s="3">
        <f t="shared" si="17"/>
        <v>55.741176470588236</v>
      </c>
    </row>
    <row r="317" spans="1:7">
      <c r="A317" s="1" t="s">
        <v>663</v>
      </c>
      <c r="B317" s="11" t="s">
        <v>271</v>
      </c>
      <c r="C317" s="11" t="s">
        <v>269</v>
      </c>
      <c r="D317" s="12">
        <v>24</v>
      </c>
      <c r="E317" s="3">
        <f>D317*1.03</f>
        <v>24.72</v>
      </c>
      <c r="F317" s="3">
        <f t="shared" si="17"/>
        <v>29.08235294117647</v>
      </c>
    </row>
    <row r="318" spans="1:7" s="7" customFormat="1">
      <c r="B318" s="5"/>
      <c r="C318" s="5"/>
      <c r="D318" s="9"/>
      <c r="E318" s="9"/>
      <c r="F318" s="9"/>
    </row>
    <row r="319" spans="1:7">
      <c r="B319" s="33" t="s">
        <v>272</v>
      </c>
      <c r="C319" s="33"/>
      <c r="D319" s="34"/>
      <c r="E319" s="14"/>
      <c r="F319" s="9"/>
    </row>
    <row r="320" spans="1:7">
      <c r="A320" s="1" t="s">
        <v>663</v>
      </c>
      <c r="B320" s="11" t="s">
        <v>275</v>
      </c>
      <c r="C320" s="11" t="s">
        <v>273</v>
      </c>
      <c r="D320" s="12">
        <v>183.3</v>
      </c>
      <c r="E320" s="3">
        <f>D320*1.03</f>
        <v>188.79900000000001</v>
      </c>
      <c r="F320" s="3">
        <f t="shared" si="17"/>
        <v>222.1164705882353</v>
      </c>
    </row>
    <row r="321" spans="1:6">
      <c r="A321" s="1" t="s">
        <v>663</v>
      </c>
      <c r="B321" s="11" t="s">
        <v>276</v>
      </c>
      <c r="C321" s="11" t="s">
        <v>274</v>
      </c>
      <c r="D321" s="12">
        <v>203.3</v>
      </c>
      <c r="E321" s="3">
        <f>D321*1.03</f>
        <v>209.39900000000003</v>
      </c>
      <c r="F321" s="3">
        <f t="shared" si="17"/>
        <v>246.3517647058824</v>
      </c>
    </row>
    <row r="322" spans="1:6" s="7" customFormat="1">
      <c r="B322" s="10"/>
      <c r="C322" s="10"/>
      <c r="D322" s="15"/>
      <c r="E322" s="15"/>
      <c r="F322" s="9"/>
    </row>
    <row r="323" spans="1:6">
      <c r="B323" s="33" t="s">
        <v>277</v>
      </c>
      <c r="C323" s="33"/>
      <c r="D323" s="34"/>
      <c r="E323" s="14"/>
      <c r="F323" s="9"/>
    </row>
    <row r="324" spans="1:6">
      <c r="A324" s="1" t="s">
        <v>663</v>
      </c>
      <c r="B324" s="11" t="s">
        <v>280</v>
      </c>
      <c r="C324" s="11" t="s">
        <v>278</v>
      </c>
      <c r="D324" s="12">
        <v>103.55</v>
      </c>
      <c r="E324" s="3">
        <f>D324*1.03</f>
        <v>106.65649999999999</v>
      </c>
      <c r="F324" s="3">
        <f t="shared" si="17"/>
        <v>125.47823529411764</v>
      </c>
    </row>
    <row r="325" spans="1:6">
      <c r="A325" s="1" t="s">
        <v>663</v>
      </c>
      <c r="B325" s="11" t="s">
        <v>281</v>
      </c>
      <c r="C325" s="11" t="s">
        <v>279</v>
      </c>
      <c r="D325" s="12">
        <v>114.32</v>
      </c>
      <c r="E325" s="3">
        <f>D325*1.03</f>
        <v>117.7496</v>
      </c>
      <c r="F325" s="3">
        <f t="shared" si="17"/>
        <v>138.5289411764706</v>
      </c>
    </row>
    <row r="326" spans="1:6" s="7" customFormat="1">
      <c r="B326" s="10"/>
      <c r="C326" s="10"/>
      <c r="D326" s="15"/>
      <c r="E326" s="15"/>
      <c r="F326" s="9"/>
    </row>
    <row r="327" spans="1:6">
      <c r="B327" s="33" t="s">
        <v>282</v>
      </c>
      <c r="C327" s="33"/>
      <c r="D327" s="34"/>
      <c r="E327" s="14"/>
      <c r="F327" s="9"/>
    </row>
    <row r="328" spans="1:6">
      <c r="A328" s="1" t="s">
        <v>663</v>
      </c>
      <c r="B328" s="11" t="s">
        <v>286</v>
      </c>
      <c r="C328" s="11" t="s">
        <v>283</v>
      </c>
      <c r="D328" s="12">
        <v>32.72</v>
      </c>
      <c r="E328" s="3">
        <f>D328*1.03</f>
        <v>33.701599999999999</v>
      </c>
      <c r="F328" s="3">
        <f t="shared" ref="F328:F389" si="19">E328/0.85</f>
        <v>39.648941176470586</v>
      </c>
    </row>
    <row r="329" spans="1:6">
      <c r="A329" s="1" t="s">
        <v>663</v>
      </c>
      <c r="B329" s="11" t="s">
        <v>287</v>
      </c>
      <c r="C329" s="11" t="s">
        <v>284</v>
      </c>
      <c r="D329" s="12">
        <v>62.41</v>
      </c>
      <c r="E329" s="3">
        <f>D329*1.03</f>
        <v>64.282299999999992</v>
      </c>
      <c r="F329" s="3">
        <f t="shared" si="19"/>
        <v>75.626235294117635</v>
      </c>
    </row>
    <row r="330" spans="1:6">
      <c r="A330" s="1" t="s">
        <v>663</v>
      </c>
      <c r="B330" s="11" t="s">
        <v>288</v>
      </c>
      <c r="C330" s="11" t="s">
        <v>285</v>
      </c>
      <c r="D330" s="12">
        <v>72.34</v>
      </c>
      <c r="E330" s="3">
        <f>D330*1.03</f>
        <v>74.510200000000012</v>
      </c>
      <c r="F330" s="3">
        <f t="shared" si="19"/>
        <v>87.659058823529435</v>
      </c>
    </row>
    <row r="331" spans="1:6" s="7" customFormat="1">
      <c r="B331" s="5"/>
      <c r="C331" s="5"/>
      <c r="D331" s="9"/>
      <c r="E331" s="9"/>
      <c r="F331" s="9"/>
    </row>
    <row r="332" spans="1:6">
      <c r="B332" s="33" t="s">
        <v>289</v>
      </c>
      <c r="C332" s="33"/>
      <c r="D332" s="34"/>
      <c r="E332" s="14"/>
      <c r="F332" s="9"/>
    </row>
    <row r="333" spans="1:6">
      <c r="A333" s="1" t="s">
        <v>663</v>
      </c>
      <c r="B333" s="11" t="s">
        <v>292</v>
      </c>
      <c r="C333" s="11" t="s">
        <v>290</v>
      </c>
      <c r="D333" s="12">
        <v>91.2</v>
      </c>
      <c r="E333" s="3">
        <f>D333*1.03</f>
        <v>93.936000000000007</v>
      </c>
      <c r="F333" s="3">
        <f t="shared" si="19"/>
        <v>110.5129411764706</v>
      </c>
    </row>
    <row r="334" spans="1:6">
      <c r="A334" s="1" t="s">
        <v>663</v>
      </c>
      <c r="B334" s="11" t="s">
        <v>293</v>
      </c>
      <c r="C334" s="11" t="s">
        <v>291</v>
      </c>
      <c r="D334" s="12">
        <v>108.14</v>
      </c>
      <c r="E334" s="3">
        <f>D334*1.03</f>
        <v>111.38420000000001</v>
      </c>
      <c r="F334" s="3">
        <f t="shared" si="19"/>
        <v>131.04023529411765</v>
      </c>
    </row>
    <row r="335" spans="1:6" s="7" customFormat="1">
      <c r="B335" s="5"/>
      <c r="C335" s="5"/>
      <c r="D335" s="9"/>
      <c r="E335" s="9"/>
      <c r="F335" s="9"/>
    </row>
    <row r="336" spans="1:6">
      <c r="B336" s="33" t="s">
        <v>306</v>
      </c>
      <c r="C336" s="33"/>
      <c r="D336" s="34"/>
      <c r="E336" s="14"/>
      <c r="F336" s="9"/>
    </row>
    <row r="337" spans="1:6">
      <c r="A337" s="1" t="s">
        <v>663</v>
      </c>
      <c r="B337" s="11" t="s">
        <v>312</v>
      </c>
      <c r="C337" s="11" t="s">
        <v>307</v>
      </c>
      <c r="D337" s="12">
        <v>35.96</v>
      </c>
      <c r="E337" s="3">
        <f>D337*1.03</f>
        <v>37.038800000000002</v>
      </c>
      <c r="F337" s="3">
        <f t="shared" si="19"/>
        <v>43.575058823529417</v>
      </c>
    </row>
    <row r="338" spans="1:6">
      <c r="A338" s="1" t="s">
        <v>663</v>
      </c>
      <c r="B338" s="11" t="s">
        <v>314</v>
      </c>
      <c r="C338" s="11" t="s">
        <v>308</v>
      </c>
      <c r="D338" s="12">
        <v>121.78</v>
      </c>
      <c r="E338" s="3">
        <f>D338*1.03</f>
        <v>125.43340000000001</v>
      </c>
      <c r="F338" s="3">
        <f t="shared" si="19"/>
        <v>147.56870588235296</v>
      </c>
    </row>
    <row r="339" spans="1:6">
      <c r="A339" s="1" t="s">
        <v>663</v>
      </c>
      <c r="B339" s="11" t="s">
        <v>596</v>
      </c>
      <c r="C339" s="11" t="s">
        <v>309</v>
      </c>
      <c r="D339" s="12">
        <v>50.32</v>
      </c>
      <c r="E339" s="3">
        <f>D339*1.03</f>
        <v>51.829599999999999</v>
      </c>
      <c r="F339" s="3">
        <f t="shared" si="19"/>
        <v>60.975999999999999</v>
      </c>
    </row>
    <row r="340" spans="1:6">
      <c r="A340" s="1" t="s">
        <v>663</v>
      </c>
      <c r="B340" s="11" t="s">
        <v>315</v>
      </c>
      <c r="C340" s="11" t="s">
        <v>310</v>
      </c>
      <c r="D340" s="12">
        <v>124.78</v>
      </c>
      <c r="E340" s="3">
        <f>D340*1.03</f>
        <v>128.52340000000001</v>
      </c>
      <c r="F340" s="3">
        <f t="shared" si="19"/>
        <v>151.20400000000001</v>
      </c>
    </row>
    <row r="341" spans="1:6">
      <c r="A341" s="1" t="s">
        <v>663</v>
      </c>
      <c r="B341" s="11" t="s">
        <v>313</v>
      </c>
      <c r="C341" s="11" t="s">
        <v>311</v>
      </c>
      <c r="D341" s="12">
        <v>69.87</v>
      </c>
      <c r="E341" s="3">
        <f>D341*1.03</f>
        <v>71.966100000000012</v>
      </c>
      <c r="F341" s="3">
        <f t="shared" si="19"/>
        <v>84.666000000000011</v>
      </c>
    </row>
    <row r="342" spans="1:6" s="7" customFormat="1">
      <c r="B342" s="10"/>
      <c r="C342" s="10"/>
      <c r="D342" s="15"/>
      <c r="E342" s="15"/>
      <c r="F342" s="9"/>
    </row>
    <row r="343" spans="1:6">
      <c r="B343" s="33" t="s">
        <v>316</v>
      </c>
      <c r="C343" s="33"/>
      <c r="D343" s="34"/>
      <c r="E343" s="14"/>
      <c r="F343" s="9"/>
    </row>
    <row r="344" spans="1:6">
      <c r="A344" s="1" t="s">
        <v>657</v>
      </c>
      <c r="B344" s="2" t="s">
        <v>323</v>
      </c>
      <c r="C344" s="2" t="s">
        <v>318</v>
      </c>
      <c r="D344" s="3">
        <v>273.36</v>
      </c>
      <c r="E344" s="3">
        <f>D344</f>
        <v>273.36</v>
      </c>
      <c r="F344" s="3">
        <f t="shared" si="19"/>
        <v>321.60000000000002</v>
      </c>
    </row>
    <row r="345" spans="1:6">
      <c r="A345" s="1" t="s">
        <v>657</v>
      </c>
      <c r="B345" s="2" t="s">
        <v>324</v>
      </c>
      <c r="C345" s="2" t="s">
        <v>319</v>
      </c>
      <c r="D345" s="3">
        <v>199.51</v>
      </c>
      <c r="E345" s="3">
        <f>D345</f>
        <v>199.51</v>
      </c>
      <c r="F345" s="3">
        <f t="shared" si="19"/>
        <v>234.71764705882353</v>
      </c>
    </row>
    <row r="346" spans="1:6">
      <c r="A346" s="1" t="s">
        <v>657</v>
      </c>
      <c r="B346" s="2" t="s">
        <v>322</v>
      </c>
      <c r="C346" s="2" t="s">
        <v>317</v>
      </c>
      <c r="D346" s="3">
        <v>199.51</v>
      </c>
      <c r="E346" s="3">
        <f>D346</f>
        <v>199.51</v>
      </c>
      <c r="F346" s="3">
        <f t="shared" si="19"/>
        <v>234.71764705882353</v>
      </c>
    </row>
    <row r="347" spans="1:6">
      <c r="A347" s="1" t="s">
        <v>657</v>
      </c>
      <c r="B347" s="2" t="s">
        <v>325</v>
      </c>
      <c r="C347" s="2" t="s">
        <v>320</v>
      </c>
      <c r="D347" s="3">
        <v>300.37</v>
      </c>
      <c r="E347" s="3">
        <f>D347</f>
        <v>300.37</v>
      </c>
      <c r="F347" s="3">
        <f t="shared" si="19"/>
        <v>353.37647058823529</v>
      </c>
    </row>
    <row r="348" spans="1:6">
      <c r="A348" s="1" t="s">
        <v>657</v>
      </c>
      <c r="B348" s="2" t="s">
        <v>326</v>
      </c>
      <c r="C348" s="2" t="s">
        <v>321</v>
      </c>
      <c r="D348" s="3">
        <v>175.25</v>
      </c>
      <c r="E348" s="3">
        <f>D348</f>
        <v>175.25</v>
      </c>
      <c r="F348" s="3">
        <f t="shared" si="19"/>
        <v>206.1764705882353</v>
      </c>
    </row>
    <row r="349" spans="1:6" s="7" customFormat="1">
      <c r="B349" s="5"/>
      <c r="C349" s="5"/>
      <c r="D349" s="9"/>
      <c r="E349" s="9"/>
      <c r="F349" s="9"/>
    </row>
    <row r="350" spans="1:6">
      <c r="B350" s="33" t="s">
        <v>327</v>
      </c>
      <c r="C350" s="33"/>
      <c r="D350" s="34"/>
      <c r="E350" s="14"/>
      <c r="F350" s="9"/>
    </row>
    <row r="351" spans="1:6">
      <c r="A351" s="1" t="s">
        <v>657</v>
      </c>
      <c r="B351" s="2" t="s">
        <v>332</v>
      </c>
      <c r="C351" s="2" t="s">
        <v>328</v>
      </c>
      <c r="D351" s="3">
        <v>144.63999999999999</v>
      </c>
      <c r="E351" s="3">
        <f>D351</f>
        <v>144.63999999999999</v>
      </c>
      <c r="F351" s="3">
        <f t="shared" si="19"/>
        <v>170.16470588235293</v>
      </c>
    </row>
    <row r="352" spans="1:6">
      <c r="A352" s="1" t="s">
        <v>657</v>
      </c>
      <c r="B352" s="2" t="s">
        <v>331</v>
      </c>
      <c r="C352" s="2" t="s">
        <v>329</v>
      </c>
      <c r="D352" s="3">
        <v>138.57</v>
      </c>
      <c r="E352" s="3">
        <f>D352</f>
        <v>138.57</v>
      </c>
      <c r="F352" s="3">
        <f t="shared" si="19"/>
        <v>163.02352941176471</v>
      </c>
    </row>
    <row r="353" spans="1:7">
      <c r="A353" s="1" t="s">
        <v>657</v>
      </c>
      <c r="B353" s="21">
        <v>2783</v>
      </c>
      <c r="C353" s="21" t="s">
        <v>330</v>
      </c>
      <c r="D353" s="20">
        <v>190.64</v>
      </c>
      <c r="E353" s="20">
        <f>D353</f>
        <v>190.64</v>
      </c>
      <c r="F353" s="20">
        <f t="shared" si="19"/>
        <v>224.28235294117647</v>
      </c>
    </row>
    <row r="354" spans="1:7" s="7" customFormat="1">
      <c r="B354" s="5"/>
      <c r="C354" s="5"/>
      <c r="D354" s="9"/>
      <c r="E354" s="9"/>
      <c r="F354" s="9"/>
    </row>
    <row r="355" spans="1:7">
      <c r="B355" s="33" t="s">
        <v>333</v>
      </c>
      <c r="C355" s="33"/>
      <c r="D355" s="34"/>
      <c r="E355" s="14"/>
      <c r="F355" s="9"/>
    </row>
    <row r="356" spans="1:7">
      <c r="A356" s="1" t="s">
        <v>657</v>
      </c>
      <c r="B356" s="2" t="s">
        <v>337</v>
      </c>
      <c r="C356" s="2" t="s">
        <v>335</v>
      </c>
      <c r="D356" s="3">
        <v>158.69</v>
      </c>
      <c r="E356" s="3">
        <f>D356</f>
        <v>158.69</v>
      </c>
      <c r="F356" s="3">
        <f t="shared" si="19"/>
        <v>186.69411764705882</v>
      </c>
    </row>
    <row r="357" spans="1:7">
      <c r="A357" s="1" t="s">
        <v>657</v>
      </c>
      <c r="B357" s="2" t="s">
        <v>336</v>
      </c>
      <c r="C357" s="2" t="s">
        <v>334</v>
      </c>
      <c r="D357" s="3">
        <v>304.33999999999997</v>
      </c>
      <c r="E357" s="3">
        <f>D357</f>
        <v>304.33999999999997</v>
      </c>
      <c r="F357" s="3">
        <f t="shared" si="19"/>
        <v>358.04705882352937</v>
      </c>
    </row>
    <row r="358" spans="1:7" s="7" customFormat="1">
      <c r="B358" s="5"/>
      <c r="C358" s="5"/>
      <c r="D358" s="9"/>
      <c r="E358" s="9"/>
      <c r="F358" s="9"/>
    </row>
    <row r="359" spans="1:7">
      <c r="B359" s="33" t="s">
        <v>338</v>
      </c>
      <c r="C359" s="33"/>
      <c r="D359" s="34"/>
      <c r="E359" s="14"/>
      <c r="F359" s="9"/>
    </row>
    <row r="360" spans="1:7">
      <c r="A360" s="1" t="s">
        <v>657</v>
      </c>
      <c r="B360" s="2" t="s">
        <v>340</v>
      </c>
      <c r="C360" s="2" t="s">
        <v>339</v>
      </c>
      <c r="D360" s="3">
        <v>204.12</v>
      </c>
      <c r="E360" s="3">
        <f t="shared" ref="E360:E365" si="20">D360</f>
        <v>204.12</v>
      </c>
      <c r="F360" s="3">
        <f t="shared" si="19"/>
        <v>240.14117647058825</v>
      </c>
    </row>
    <row r="361" spans="1:7">
      <c r="A361" s="1" t="s">
        <v>657</v>
      </c>
      <c r="B361" s="2" t="s">
        <v>345</v>
      </c>
      <c r="C361" s="2" t="s">
        <v>343</v>
      </c>
      <c r="D361" s="3">
        <v>211.61</v>
      </c>
      <c r="E361" s="3">
        <f t="shared" si="20"/>
        <v>211.61</v>
      </c>
      <c r="F361" s="3">
        <f t="shared" si="19"/>
        <v>248.9529411764706</v>
      </c>
    </row>
    <row r="362" spans="1:7">
      <c r="A362" s="1" t="s">
        <v>657</v>
      </c>
      <c r="B362" s="2" t="s">
        <v>342</v>
      </c>
      <c r="C362" s="2" t="s">
        <v>341</v>
      </c>
      <c r="D362" s="3">
        <v>242.19</v>
      </c>
      <c r="E362" s="3">
        <f t="shared" si="20"/>
        <v>242.19</v>
      </c>
      <c r="F362" s="3">
        <f t="shared" si="19"/>
        <v>284.92941176470589</v>
      </c>
    </row>
    <row r="363" spans="1:7">
      <c r="A363" s="1" t="s">
        <v>657</v>
      </c>
      <c r="B363" s="21" t="s">
        <v>346</v>
      </c>
      <c r="C363" s="21" t="s">
        <v>344</v>
      </c>
      <c r="D363" s="20">
        <v>232.63</v>
      </c>
      <c r="E363" s="20">
        <f t="shared" si="20"/>
        <v>232.63</v>
      </c>
      <c r="F363" s="20">
        <f t="shared" si="19"/>
        <v>273.68235294117648</v>
      </c>
    </row>
    <row r="364" spans="1:7">
      <c r="A364" s="1" t="s">
        <v>657</v>
      </c>
      <c r="B364" s="21" t="s">
        <v>646</v>
      </c>
      <c r="C364" s="21" t="s">
        <v>335</v>
      </c>
      <c r="D364" s="20">
        <v>169.16</v>
      </c>
      <c r="E364" s="20">
        <f t="shared" si="20"/>
        <v>169.16</v>
      </c>
      <c r="F364" s="20">
        <f t="shared" si="19"/>
        <v>199.01176470588234</v>
      </c>
      <c r="G364" s="1">
        <v>2012</v>
      </c>
    </row>
    <row r="365" spans="1:7">
      <c r="A365" s="1" t="s">
        <v>657</v>
      </c>
      <c r="B365" s="21"/>
      <c r="C365" s="21" t="s">
        <v>334</v>
      </c>
      <c r="D365" s="20">
        <v>304.49</v>
      </c>
      <c r="E365" s="20">
        <f t="shared" si="20"/>
        <v>304.49</v>
      </c>
      <c r="F365" s="20">
        <f t="shared" si="19"/>
        <v>358.22352941176473</v>
      </c>
      <c r="G365" s="1">
        <v>2012</v>
      </c>
    </row>
    <row r="366" spans="1:7">
      <c r="B366" s="8"/>
      <c r="C366" s="8"/>
      <c r="D366" s="9"/>
      <c r="E366" s="9"/>
      <c r="F366" s="9"/>
    </row>
    <row r="367" spans="1:7">
      <c r="B367" s="33" t="s">
        <v>347</v>
      </c>
      <c r="C367" s="33"/>
      <c r="D367" s="34"/>
      <c r="E367" s="14"/>
      <c r="F367" s="9"/>
    </row>
    <row r="368" spans="1:7">
      <c r="A368" s="1" t="s">
        <v>657</v>
      </c>
      <c r="B368" s="21" t="s">
        <v>323</v>
      </c>
      <c r="C368" s="21" t="s">
        <v>348</v>
      </c>
      <c r="D368" s="20">
        <v>273.36</v>
      </c>
      <c r="E368" s="20">
        <f t="shared" ref="E368:E373" si="21">D368</f>
        <v>273.36</v>
      </c>
      <c r="F368" s="20">
        <f t="shared" si="19"/>
        <v>321.60000000000002</v>
      </c>
    </row>
    <row r="369" spans="1:7">
      <c r="A369" s="1" t="s">
        <v>656</v>
      </c>
      <c r="B369" s="21" t="s">
        <v>597</v>
      </c>
      <c r="C369" s="21" t="s">
        <v>349</v>
      </c>
      <c r="D369" s="20">
        <f>(41.7)</f>
        <v>41.7</v>
      </c>
      <c r="E369" s="20">
        <f t="shared" si="21"/>
        <v>41.7</v>
      </c>
      <c r="F369" s="20">
        <f t="shared" si="19"/>
        <v>49.058823529411768</v>
      </c>
      <c r="G369" s="1">
        <v>2012</v>
      </c>
    </row>
    <row r="370" spans="1:7">
      <c r="A370" s="1" t="s">
        <v>656</v>
      </c>
      <c r="B370" s="21" t="s">
        <v>598</v>
      </c>
      <c r="C370" s="21" t="s">
        <v>350</v>
      </c>
      <c r="D370" s="20">
        <v>51.14</v>
      </c>
      <c r="E370" s="20">
        <f t="shared" si="21"/>
        <v>51.14</v>
      </c>
      <c r="F370" s="20">
        <f t="shared" si="19"/>
        <v>60.164705882352941</v>
      </c>
      <c r="G370" s="1">
        <v>2012</v>
      </c>
    </row>
    <row r="371" spans="1:7">
      <c r="A371" s="1" t="s">
        <v>657</v>
      </c>
      <c r="B371" s="21" t="s">
        <v>324</v>
      </c>
      <c r="C371" s="21" t="s">
        <v>351</v>
      </c>
      <c r="D371" s="20">
        <v>199.55</v>
      </c>
      <c r="E371" s="20">
        <f t="shared" si="21"/>
        <v>199.55</v>
      </c>
      <c r="F371" s="20">
        <f t="shared" si="19"/>
        <v>234.76470588235296</v>
      </c>
    </row>
    <row r="372" spans="1:7">
      <c r="A372" s="1" t="s">
        <v>657</v>
      </c>
      <c r="B372" s="21" t="s">
        <v>353</v>
      </c>
      <c r="C372" s="21" t="s">
        <v>352</v>
      </c>
      <c r="D372" s="20">
        <v>273.36</v>
      </c>
      <c r="E372" s="20">
        <f t="shared" si="21"/>
        <v>273.36</v>
      </c>
      <c r="F372" s="20">
        <f t="shared" si="19"/>
        <v>321.60000000000002</v>
      </c>
    </row>
    <row r="373" spans="1:7">
      <c r="A373" s="1" t="s">
        <v>657</v>
      </c>
      <c r="B373" s="21" t="s">
        <v>323</v>
      </c>
      <c r="C373" s="21" t="s">
        <v>348</v>
      </c>
      <c r="D373" s="20">
        <v>273.36</v>
      </c>
      <c r="E373" s="20">
        <f t="shared" si="21"/>
        <v>273.36</v>
      </c>
      <c r="F373" s="20">
        <f t="shared" si="19"/>
        <v>321.60000000000002</v>
      </c>
    </row>
    <row r="374" spans="1:7" s="7" customFormat="1">
      <c r="B374" s="5"/>
      <c r="C374" s="5"/>
      <c r="D374" s="9"/>
      <c r="E374" s="9"/>
      <c r="F374" s="9"/>
    </row>
    <row r="375" spans="1:7">
      <c r="B375" s="33" t="s">
        <v>354</v>
      </c>
      <c r="C375" s="33"/>
      <c r="D375" s="34"/>
      <c r="E375" s="14"/>
      <c r="F375" s="9"/>
    </row>
    <row r="376" spans="1:7">
      <c r="A376" s="1" t="s">
        <v>656</v>
      </c>
      <c r="B376" s="21" t="s">
        <v>598</v>
      </c>
      <c r="C376" s="21" t="s">
        <v>350</v>
      </c>
      <c r="D376" s="20">
        <v>51.14</v>
      </c>
      <c r="E376" s="20">
        <f>D376</f>
        <v>51.14</v>
      </c>
      <c r="F376" s="20">
        <f t="shared" si="19"/>
        <v>60.164705882352941</v>
      </c>
      <c r="G376" s="1">
        <v>2012</v>
      </c>
    </row>
    <row r="377" spans="1:7">
      <c r="A377" s="1" t="s">
        <v>656</v>
      </c>
      <c r="B377" s="21" t="s">
        <v>599</v>
      </c>
      <c r="C377" s="21" t="s">
        <v>355</v>
      </c>
      <c r="D377" s="20">
        <f>41.7</f>
        <v>41.7</v>
      </c>
      <c r="E377" s="20">
        <f>D377</f>
        <v>41.7</v>
      </c>
      <c r="F377" s="20">
        <f t="shared" si="19"/>
        <v>49.058823529411768</v>
      </c>
      <c r="G377" s="1">
        <v>2012</v>
      </c>
    </row>
    <row r="378" spans="1:7">
      <c r="A378" s="1" t="s">
        <v>656</v>
      </c>
      <c r="B378" s="21" t="s">
        <v>597</v>
      </c>
      <c r="C378" s="21" t="s">
        <v>349</v>
      </c>
      <c r="D378" s="20">
        <v>41.7</v>
      </c>
      <c r="E378" s="20">
        <f>D378</f>
        <v>41.7</v>
      </c>
      <c r="F378" s="20">
        <f t="shared" si="19"/>
        <v>49.058823529411768</v>
      </c>
      <c r="G378" s="1">
        <v>2012</v>
      </c>
    </row>
    <row r="379" spans="1:7" s="7" customFormat="1">
      <c r="B379" s="5"/>
      <c r="C379" s="5"/>
      <c r="D379" s="9"/>
      <c r="E379" s="9"/>
      <c r="F379" s="9"/>
    </row>
    <row r="380" spans="1:7">
      <c r="B380" s="33" t="s">
        <v>356</v>
      </c>
      <c r="C380" s="33"/>
      <c r="D380" s="33"/>
      <c r="E380" s="14"/>
      <c r="F380" s="9"/>
    </row>
    <row r="381" spans="1:7">
      <c r="A381" s="1" t="s">
        <v>656</v>
      </c>
      <c r="B381" s="21"/>
      <c r="C381" s="21" t="s">
        <v>357</v>
      </c>
      <c r="D381" s="20">
        <v>35.29</v>
      </c>
      <c r="E381" s="20">
        <f>D381*1.03</f>
        <v>36.348700000000001</v>
      </c>
      <c r="F381" s="20">
        <f t="shared" si="19"/>
        <v>42.763176470588235</v>
      </c>
      <c r="G381" s="1">
        <v>2011</v>
      </c>
    </row>
    <row r="382" spans="1:7" s="7" customFormat="1">
      <c r="B382" s="5"/>
      <c r="C382" s="5"/>
      <c r="D382" s="6"/>
      <c r="E382" s="9"/>
      <c r="F382" s="9"/>
    </row>
    <row r="383" spans="1:7">
      <c r="B383" s="33" t="s">
        <v>358</v>
      </c>
      <c r="C383" s="33"/>
      <c r="D383" s="34"/>
      <c r="E383" s="14"/>
      <c r="F383" s="9"/>
    </row>
    <row r="384" spans="1:7">
      <c r="A384" s="1" t="s">
        <v>657</v>
      </c>
      <c r="B384" s="21" t="s">
        <v>364</v>
      </c>
      <c r="C384" s="21" t="s">
        <v>359</v>
      </c>
      <c r="D384" s="20">
        <v>317.23</v>
      </c>
      <c r="E384" s="20">
        <f>D384</f>
        <v>317.23</v>
      </c>
      <c r="F384" s="20">
        <f t="shared" si="19"/>
        <v>373.21176470588239</v>
      </c>
    </row>
    <row r="385" spans="1:7">
      <c r="A385" s="1" t="s">
        <v>657</v>
      </c>
      <c r="B385" s="21" t="s">
        <v>365</v>
      </c>
      <c r="C385" s="21" t="s">
        <v>360</v>
      </c>
      <c r="D385" s="20">
        <v>290.74</v>
      </c>
      <c r="E385" s="20">
        <f>D385</f>
        <v>290.74</v>
      </c>
      <c r="F385" s="20">
        <f t="shared" si="19"/>
        <v>342.04705882352943</v>
      </c>
    </row>
    <row r="386" spans="1:7">
      <c r="A386" s="1" t="s">
        <v>663</v>
      </c>
      <c r="B386" s="21" t="s">
        <v>600</v>
      </c>
      <c r="C386" s="21" t="s">
        <v>361</v>
      </c>
      <c r="D386" s="20">
        <v>56.58</v>
      </c>
      <c r="E386" s="20">
        <f>D386*1.03</f>
        <v>58.2774</v>
      </c>
      <c r="F386" s="20">
        <f t="shared" si="19"/>
        <v>68.561647058823525</v>
      </c>
      <c r="G386" s="1">
        <v>2012</v>
      </c>
    </row>
    <row r="387" spans="1:7">
      <c r="A387" s="1" t="s">
        <v>657</v>
      </c>
      <c r="B387" s="21" t="s">
        <v>366</v>
      </c>
      <c r="C387" s="21" t="s">
        <v>362</v>
      </c>
      <c r="D387" s="20">
        <v>166.14</v>
      </c>
      <c r="E387" s="20">
        <f>D387</f>
        <v>166.14</v>
      </c>
      <c r="F387" s="20">
        <f t="shared" si="19"/>
        <v>195.45882352941175</v>
      </c>
    </row>
    <row r="388" spans="1:7">
      <c r="A388" s="1" t="s">
        <v>657</v>
      </c>
      <c r="B388" s="21" t="s">
        <v>367</v>
      </c>
      <c r="C388" s="21" t="s">
        <v>362</v>
      </c>
      <c r="D388" s="20">
        <v>166.14</v>
      </c>
      <c r="E388" s="20">
        <f>D388</f>
        <v>166.14</v>
      </c>
      <c r="F388" s="20">
        <f t="shared" si="19"/>
        <v>195.45882352941175</v>
      </c>
    </row>
    <row r="389" spans="1:7">
      <c r="A389" s="1" t="s">
        <v>656</v>
      </c>
      <c r="B389" s="21" t="s">
        <v>601</v>
      </c>
      <c r="C389" s="21" t="s">
        <v>363</v>
      </c>
      <c r="D389" s="20">
        <v>39.340000000000003</v>
      </c>
      <c r="E389" s="20">
        <f>D389</f>
        <v>39.340000000000003</v>
      </c>
      <c r="F389" s="20">
        <f t="shared" si="19"/>
        <v>46.282352941176477</v>
      </c>
      <c r="G389" s="1">
        <v>2012</v>
      </c>
    </row>
    <row r="390" spans="1:7" s="7" customFormat="1">
      <c r="B390" s="5"/>
      <c r="C390" s="5"/>
      <c r="D390" s="9"/>
      <c r="E390" s="9"/>
      <c r="F390" s="9"/>
    </row>
    <row r="391" spans="1:7">
      <c r="B391" s="33" t="s">
        <v>368</v>
      </c>
      <c r="C391" s="33"/>
      <c r="D391" s="34"/>
      <c r="E391" s="14"/>
      <c r="F391" s="9"/>
    </row>
    <row r="392" spans="1:7">
      <c r="A392" s="1" t="s">
        <v>663</v>
      </c>
      <c r="B392" s="2" t="s">
        <v>168</v>
      </c>
      <c r="C392" s="2" t="s">
        <v>369</v>
      </c>
      <c r="D392" s="3">
        <v>35.96</v>
      </c>
      <c r="E392" s="3">
        <f>D392*1.03</f>
        <v>37.038800000000002</v>
      </c>
      <c r="F392" s="3">
        <f t="shared" ref="F392:F457" si="22">E392/0.85</f>
        <v>43.575058823529417</v>
      </c>
    </row>
    <row r="393" spans="1:7">
      <c r="B393" s="2"/>
      <c r="C393" s="2"/>
      <c r="D393" s="3"/>
      <c r="E393" s="3"/>
      <c r="F393" s="3">
        <f t="shared" si="22"/>
        <v>0</v>
      </c>
    </row>
    <row r="394" spans="1:7">
      <c r="B394" s="5"/>
      <c r="C394" s="5"/>
      <c r="D394" s="9"/>
      <c r="E394" s="9"/>
      <c r="F394" s="9"/>
    </row>
    <row r="395" spans="1:7">
      <c r="B395" s="33" t="s">
        <v>477</v>
      </c>
      <c r="C395" s="33"/>
      <c r="D395" s="34"/>
      <c r="E395" s="14"/>
      <c r="F395" s="9"/>
    </row>
    <row r="396" spans="1:7">
      <c r="A396" s="1" t="s">
        <v>663</v>
      </c>
      <c r="B396" s="2" t="s">
        <v>371</v>
      </c>
      <c r="C396" s="2" t="s">
        <v>370</v>
      </c>
      <c r="D396" s="3">
        <v>26</v>
      </c>
      <c r="E396" s="3">
        <f>D396*1.03</f>
        <v>26.78</v>
      </c>
      <c r="F396" s="3">
        <f t="shared" si="22"/>
        <v>31.505882352941178</v>
      </c>
    </row>
    <row r="397" spans="1:7">
      <c r="B397" s="8"/>
      <c r="C397" s="8"/>
      <c r="D397" s="9"/>
      <c r="E397" s="9"/>
      <c r="F397" s="9"/>
    </row>
    <row r="398" spans="1:7">
      <c r="B398" s="33" t="s">
        <v>550</v>
      </c>
      <c r="C398" s="33"/>
      <c r="D398" s="33"/>
      <c r="E398" s="14"/>
      <c r="F398" s="9"/>
    </row>
    <row r="399" spans="1:7" s="7" customFormat="1">
      <c r="A399" s="1" t="s">
        <v>663</v>
      </c>
      <c r="B399" s="21" t="s">
        <v>602</v>
      </c>
      <c r="C399" s="21" t="s">
        <v>690</v>
      </c>
      <c r="D399" s="20">
        <v>62.9</v>
      </c>
      <c r="E399" s="20">
        <f>D399*1.03</f>
        <v>64.787000000000006</v>
      </c>
      <c r="F399" s="20">
        <f t="shared" si="22"/>
        <v>76.220000000000013</v>
      </c>
      <c r="G399" s="7">
        <v>2011</v>
      </c>
    </row>
    <row r="400" spans="1:7" s="7" customFormat="1">
      <c r="B400" s="5"/>
      <c r="C400" s="5"/>
      <c r="D400" s="6"/>
      <c r="E400" s="9"/>
      <c r="F400" s="9"/>
    </row>
    <row r="401" spans="1:8">
      <c r="B401" s="33" t="s">
        <v>372</v>
      </c>
      <c r="C401" s="33"/>
      <c r="D401" s="33"/>
      <c r="E401" s="14"/>
      <c r="F401" s="9"/>
    </row>
    <row r="402" spans="1:8">
      <c r="A402" s="1" t="s">
        <v>663</v>
      </c>
      <c r="B402" s="2" t="s">
        <v>374</v>
      </c>
      <c r="C402" s="2" t="s">
        <v>373</v>
      </c>
      <c r="D402" s="3">
        <v>47.5</v>
      </c>
      <c r="E402" s="3">
        <f>D402*1.03</f>
        <v>48.925000000000004</v>
      </c>
      <c r="F402" s="3">
        <f t="shared" si="22"/>
        <v>57.558823529411768</v>
      </c>
    </row>
    <row r="403" spans="1:8">
      <c r="B403" s="5"/>
      <c r="C403" s="5"/>
      <c r="D403" s="6"/>
      <c r="E403" s="9"/>
      <c r="F403" s="9"/>
    </row>
    <row r="404" spans="1:8">
      <c r="B404" s="33" t="s">
        <v>549</v>
      </c>
      <c r="C404" s="33"/>
      <c r="D404" s="33"/>
      <c r="E404" s="14"/>
      <c r="F404" s="9"/>
    </row>
    <row r="405" spans="1:8">
      <c r="A405" s="1" t="s">
        <v>663</v>
      </c>
      <c r="B405" s="21" t="s">
        <v>603</v>
      </c>
      <c r="C405" s="21" t="s">
        <v>713</v>
      </c>
      <c r="D405" s="20">
        <f>(D402*2)+(D392*2)</f>
        <v>166.92000000000002</v>
      </c>
      <c r="E405" s="20">
        <f>D405*1.03</f>
        <v>171.92760000000001</v>
      </c>
      <c r="F405" s="20">
        <f t="shared" si="22"/>
        <v>202.26776470588237</v>
      </c>
      <c r="G405" s="1">
        <v>2007</v>
      </c>
      <c r="H405" s="17"/>
    </row>
    <row r="406" spans="1:8">
      <c r="B406" s="8"/>
      <c r="C406" s="8"/>
      <c r="D406" s="9"/>
      <c r="E406" s="9"/>
      <c r="F406" s="9"/>
    </row>
    <row r="407" spans="1:8">
      <c r="B407" s="33" t="s">
        <v>375</v>
      </c>
      <c r="C407" s="33"/>
      <c r="D407" s="33"/>
      <c r="E407" s="14"/>
      <c r="F407" s="9"/>
    </row>
    <row r="408" spans="1:8">
      <c r="A408" s="1" t="s">
        <v>663</v>
      </c>
      <c r="B408" s="2" t="s">
        <v>377</v>
      </c>
      <c r="C408" s="2" t="s">
        <v>376</v>
      </c>
      <c r="D408" s="3">
        <v>35.94</v>
      </c>
      <c r="E408" s="3">
        <f>D408*1.03</f>
        <v>37.0182</v>
      </c>
      <c r="F408" s="3">
        <f t="shared" si="22"/>
        <v>43.550823529411765</v>
      </c>
    </row>
    <row r="409" spans="1:8">
      <c r="B409" s="5"/>
      <c r="C409" s="5"/>
      <c r="D409" s="6"/>
      <c r="E409" s="9"/>
      <c r="F409" s="9"/>
    </row>
    <row r="410" spans="1:8">
      <c r="B410" s="33" t="s">
        <v>478</v>
      </c>
      <c r="C410" s="33"/>
      <c r="D410" s="33"/>
      <c r="E410" s="14"/>
      <c r="F410" s="9"/>
    </row>
    <row r="411" spans="1:8">
      <c r="A411" s="1" t="s">
        <v>663</v>
      </c>
      <c r="B411" s="2" t="s">
        <v>377</v>
      </c>
      <c r="C411" s="2" t="s">
        <v>479</v>
      </c>
      <c r="D411" s="3">
        <v>71.88</v>
      </c>
      <c r="E411" s="3">
        <f>D411*1.03</f>
        <v>74.0364</v>
      </c>
      <c r="F411" s="3">
        <f t="shared" si="22"/>
        <v>87.101647058823531</v>
      </c>
    </row>
    <row r="412" spans="1:8">
      <c r="B412" s="8"/>
      <c r="C412" s="8"/>
      <c r="D412" s="9"/>
      <c r="E412" s="9"/>
      <c r="F412" s="9"/>
    </row>
    <row r="413" spans="1:8" s="7" customFormat="1">
      <c r="B413" s="8"/>
      <c r="C413" s="8"/>
      <c r="D413" s="9"/>
      <c r="E413" s="9"/>
      <c r="F413" s="9"/>
    </row>
    <row r="414" spans="1:8">
      <c r="B414" s="33" t="s">
        <v>378</v>
      </c>
      <c r="C414" s="33"/>
      <c r="D414" s="33"/>
      <c r="E414" s="14"/>
      <c r="F414" s="9"/>
    </row>
    <row r="415" spans="1:8">
      <c r="A415" s="1" t="s">
        <v>663</v>
      </c>
      <c r="B415" s="2" t="s">
        <v>380</v>
      </c>
      <c r="C415" s="2" t="s">
        <v>379</v>
      </c>
      <c r="D415" s="3">
        <v>39</v>
      </c>
      <c r="E415" s="3">
        <f>D415*1.03</f>
        <v>40.17</v>
      </c>
      <c r="F415" s="3">
        <f t="shared" si="22"/>
        <v>47.258823529411771</v>
      </c>
    </row>
    <row r="416" spans="1:8" s="7" customFormat="1">
      <c r="B416" s="5"/>
      <c r="C416" s="5"/>
      <c r="D416" s="6"/>
      <c r="E416" s="9"/>
      <c r="F416" s="9"/>
    </row>
    <row r="417" spans="1:7">
      <c r="B417" s="33" t="s">
        <v>381</v>
      </c>
      <c r="C417" s="33"/>
      <c r="D417" s="33"/>
      <c r="E417" s="14"/>
      <c r="F417" s="9"/>
    </row>
    <row r="418" spans="1:7">
      <c r="A418" s="1" t="s">
        <v>663</v>
      </c>
      <c r="B418" s="2" t="s">
        <v>383</v>
      </c>
      <c r="C418" s="2" t="s">
        <v>382</v>
      </c>
      <c r="D418" s="3">
        <v>48</v>
      </c>
      <c r="E418" s="3">
        <f>D418*1.03</f>
        <v>49.44</v>
      </c>
      <c r="F418" s="3">
        <f t="shared" si="22"/>
        <v>58.164705882352941</v>
      </c>
    </row>
    <row r="419" spans="1:7" s="7" customFormat="1">
      <c r="B419" s="5"/>
      <c r="C419" s="5"/>
      <c r="D419" s="6"/>
      <c r="E419" s="9"/>
      <c r="F419" s="9"/>
    </row>
    <row r="420" spans="1:7">
      <c r="B420" s="33" t="s">
        <v>384</v>
      </c>
      <c r="C420" s="33"/>
      <c r="D420" s="34"/>
      <c r="E420" s="14"/>
      <c r="F420" s="9"/>
    </row>
    <row r="421" spans="1:7">
      <c r="A421" s="1" t="s">
        <v>663</v>
      </c>
      <c r="B421" s="21" t="s">
        <v>390</v>
      </c>
      <c r="C421" s="21" t="s">
        <v>385</v>
      </c>
      <c r="D421" s="20">
        <v>55.15</v>
      </c>
      <c r="E421" s="20">
        <f>D421*1.03</f>
        <v>56.804499999999997</v>
      </c>
      <c r="F421" s="20">
        <f t="shared" si="22"/>
        <v>66.828823529411764</v>
      </c>
    </row>
    <row r="422" spans="1:7">
      <c r="A422" s="1" t="s">
        <v>663</v>
      </c>
      <c r="B422" s="21"/>
      <c r="C422" s="21" t="s">
        <v>386</v>
      </c>
      <c r="D422" s="20">
        <f>50.15</f>
        <v>50.15</v>
      </c>
      <c r="E422" s="20">
        <f>D422*1.03</f>
        <v>51.654499999999999</v>
      </c>
      <c r="F422" s="20">
        <f t="shared" si="22"/>
        <v>60.77</v>
      </c>
      <c r="G422" s="1">
        <v>2011</v>
      </c>
    </row>
    <row r="423" spans="1:7">
      <c r="A423" s="1" t="s">
        <v>663</v>
      </c>
      <c r="B423" s="21" t="s">
        <v>647</v>
      </c>
      <c r="C423" s="21" t="s">
        <v>387</v>
      </c>
      <c r="D423" s="20">
        <f>50.15</f>
        <v>50.15</v>
      </c>
      <c r="E423" s="20">
        <f>D423*1.03</f>
        <v>51.654499999999999</v>
      </c>
      <c r="F423" s="20">
        <f t="shared" si="22"/>
        <v>60.77</v>
      </c>
      <c r="G423" s="1">
        <v>2012</v>
      </c>
    </row>
    <row r="424" spans="1:7">
      <c r="A424" s="1" t="s">
        <v>663</v>
      </c>
      <c r="B424" s="21" t="s">
        <v>649</v>
      </c>
      <c r="C424" s="21" t="s">
        <v>388</v>
      </c>
      <c r="D424" s="20">
        <v>45.15</v>
      </c>
      <c r="E424" s="20">
        <f>D424*1.03</f>
        <v>46.5045</v>
      </c>
      <c r="F424" s="20">
        <f t="shared" si="22"/>
        <v>54.711176470588235</v>
      </c>
      <c r="G424" s="1">
        <v>2012</v>
      </c>
    </row>
    <row r="425" spans="1:7">
      <c r="A425" s="1" t="s">
        <v>663</v>
      </c>
      <c r="B425" s="21" t="s">
        <v>648</v>
      </c>
      <c r="C425" s="21" t="s">
        <v>389</v>
      </c>
      <c r="D425" s="20">
        <v>40.85</v>
      </c>
      <c r="E425" s="20">
        <f>D425*1.03</f>
        <v>42.075500000000005</v>
      </c>
      <c r="F425" s="20">
        <f t="shared" si="22"/>
        <v>49.500588235294124</v>
      </c>
      <c r="G425" s="1">
        <v>2012</v>
      </c>
    </row>
    <row r="426" spans="1:7" s="7" customFormat="1">
      <c r="B426" s="5"/>
      <c r="C426" s="5"/>
      <c r="D426" s="9"/>
      <c r="E426" s="9"/>
      <c r="F426" s="9"/>
    </row>
    <row r="427" spans="1:7">
      <c r="B427" s="33" t="s">
        <v>391</v>
      </c>
      <c r="C427" s="33"/>
      <c r="D427" s="34"/>
      <c r="E427" s="14"/>
      <c r="F427" s="9"/>
    </row>
    <row r="428" spans="1:7">
      <c r="A428" s="1" t="s">
        <v>663</v>
      </c>
      <c r="B428" s="2" t="s">
        <v>394</v>
      </c>
      <c r="C428" s="2" t="s">
        <v>392</v>
      </c>
      <c r="D428" s="3">
        <v>38.9</v>
      </c>
      <c r="E428" s="3">
        <f>D428*1.03</f>
        <v>40.067</v>
      </c>
      <c r="F428" s="3">
        <f t="shared" si="22"/>
        <v>47.137647058823532</v>
      </c>
    </row>
    <row r="429" spans="1:7">
      <c r="A429" s="1" t="s">
        <v>663</v>
      </c>
      <c r="B429" s="2" t="s">
        <v>395</v>
      </c>
      <c r="C429" s="2" t="s">
        <v>393</v>
      </c>
      <c r="D429" s="3">
        <v>69</v>
      </c>
      <c r="E429" s="3">
        <f>D429*1.03</f>
        <v>71.070000000000007</v>
      </c>
      <c r="F429" s="3">
        <f t="shared" si="22"/>
        <v>83.611764705882365</v>
      </c>
    </row>
    <row r="430" spans="1:7" s="7" customFormat="1">
      <c r="B430" s="5"/>
      <c r="C430" s="5"/>
      <c r="D430" s="9"/>
      <c r="E430" s="9"/>
      <c r="F430" s="9"/>
    </row>
    <row r="431" spans="1:7">
      <c r="B431" s="33" t="s">
        <v>396</v>
      </c>
      <c r="C431" s="33"/>
      <c r="D431" s="34"/>
      <c r="E431" s="14"/>
      <c r="F431" s="9"/>
    </row>
    <row r="432" spans="1:7">
      <c r="A432" s="1" t="s">
        <v>663</v>
      </c>
      <c r="B432" s="21" t="s">
        <v>406</v>
      </c>
      <c r="C432" s="21" t="s">
        <v>397</v>
      </c>
      <c r="D432" s="20">
        <v>68.62</v>
      </c>
      <c r="E432" s="20">
        <f t="shared" ref="E432:E440" si="23">D432*1.03</f>
        <v>70.678600000000003</v>
      </c>
      <c r="F432" s="20">
        <f t="shared" si="22"/>
        <v>83.151294117647069</v>
      </c>
    </row>
    <row r="433" spans="1:8">
      <c r="A433" s="1" t="s">
        <v>663</v>
      </c>
      <c r="B433" s="21" t="s">
        <v>407</v>
      </c>
      <c r="C433" s="21" t="s">
        <v>398</v>
      </c>
      <c r="D433" s="20">
        <v>136.29</v>
      </c>
      <c r="E433" s="20">
        <f t="shared" si="23"/>
        <v>140.37870000000001</v>
      </c>
      <c r="F433" s="20">
        <f t="shared" si="22"/>
        <v>165.1514117647059</v>
      </c>
    </row>
    <row r="434" spans="1:8">
      <c r="A434" s="1" t="s">
        <v>658</v>
      </c>
      <c r="B434" s="21" t="s">
        <v>604</v>
      </c>
      <c r="C434" s="21" t="s">
        <v>405</v>
      </c>
      <c r="D434" s="20">
        <v>8.1999999999999993</v>
      </c>
      <c r="E434" s="20">
        <f t="shared" si="23"/>
        <v>8.4459999999999997</v>
      </c>
      <c r="F434" s="20">
        <f t="shared" si="22"/>
        <v>9.9364705882352933</v>
      </c>
      <c r="G434" s="1">
        <v>2012</v>
      </c>
      <c r="H434" s="16" t="s">
        <v>680</v>
      </c>
    </row>
    <row r="435" spans="1:8">
      <c r="A435" s="1" t="s">
        <v>658</v>
      </c>
      <c r="B435" s="21" t="s">
        <v>605</v>
      </c>
      <c r="C435" s="21" t="s">
        <v>400</v>
      </c>
      <c r="D435" s="20">
        <v>34.25</v>
      </c>
      <c r="E435" s="20">
        <f t="shared" si="23"/>
        <v>35.277500000000003</v>
      </c>
      <c r="F435" s="20">
        <f t="shared" si="22"/>
        <v>41.502941176470593</v>
      </c>
      <c r="G435" s="1">
        <v>2011</v>
      </c>
      <c r="H435" s="16" t="s">
        <v>680</v>
      </c>
    </row>
    <row r="436" spans="1:8">
      <c r="A436" s="1" t="s">
        <v>658</v>
      </c>
      <c r="B436" s="21" t="s">
        <v>650</v>
      </c>
      <c r="C436" s="21" t="s">
        <v>401</v>
      </c>
      <c r="D436" s="20">
        <v>39.049999999999997</v>
      </c>
      <c r="E436" s="20">
        <f t="shared" si="23"/>
        <v>40.221499999999999</v>
      </c>
      <c r="F436" s="20">
        <f t="shared" si="22"/>
        <v>47.319411764705883</v>
      </c>
      <c r="G436" s="1">
        <v>2012</v>
      </c>
      <c r="H436" s="16" t="s">
        <v>680</v>
      </c>
    </row>
    <row r="437" spans="1:8">
      <c r="A437" s="1" t="s">
        <v>658</v>
      </c>
      <c r="B437" s="21" t="s">
        <v>606</v>
      </c>
      <c r="C437" s="21" t="s">
        <v>399</v>
      </c>
      <c r="D437" s="25">
        <v>57.7</v>
      </c>
      <c r="E437" s="20">
        <f t="shared" si="23"/>
        <v>59.431000000000004</v>
      </c>
      <c r="F437" s="20">
        <f t="shared" si="22"/>
        <v>69.918823529411767</v>
      </c>
      <c r="G437" s="1">
        <v>2012</v>
      </c>
      <c r="H437" s="16" t="s">
        <v>680</v>
      </c>
    </row>
    <row r="438" spans="1:8">
      <c r="A438" s="1" t="s">
        <v>658</v>
      </c>
      <c r="B438" s="21" t="s">
        <v>607</v>
      </c>
      <c r="C438" s="21" t="s">
        <v>402</v>
      </c>
      <c r="D438" s="20">
        <v>20.350000000000001</v>
      </c>
      <c r="E438" s="20">
        <f t="shared" si="23"/>
        <v>20.960500000000003</v>
      </c>
      <c r="F438" s="20">
        <f t="shared" si="22"/>
        <v>24.659411764705887</v>
      </c>
      <c r="G438" s="1">
        <v>2010</v>
      </c>
      <c r="H438" s="16" t="s">
        <v>680</v>
      </c>
    </row>
    <row r="439" spans="1:8">
      <c r="A439" s="1" t="s">
        <v>658</v>
      </c>
      <c r="B439" s="21" t="s">
        <v>608</v>
      </c>
      <c r="C439" s="21" t="s">
        <v>403</v>
      </c>
      <c r="D439" s="20">
        <v>28</v>
      </c>
      <c r="E439" s="20">
        <f t="shared" si="23"/>
        <v>28.84</v>
      </c>
      <c r="F439" s="20">
        <f t="shared" si="22"/>
        <v>33.929411764705883</v>
      </c>
      <c r="G439" s="1">
        <v>2012</v>
      </c>
      <c r="H439" s="16" t="s">
        <v>680</v>
      </c>
    </row>
    <row r="440" spans="1:8">
      <c r="A440" s="1" t="s">
        <v>658</v>
      </c>
      <c r="B440" s="21" t="s">
        <v>609</v>
      </c>
      <c r="C440" s="21" t="s">
        <v>404</v>
      </c>
      <c r="D440" s="20">
        <v>44.5</v>
      </c>
      <c r="E440" s="20">
        <f t="shared" si="23"/>
        <v>45.835000000000001</v>
      </c>
      <c r="F440" s="20">
        <f t="shared" si="22"/>
        <v>53.923529411764711</v>
      </c>
      <c r="G440" s="1">
        <v>2012</v>
      </c>
      <c r="H440" s="16" t="s">
        <v>680</v>
      </c>
    </row>
    <row r="441" spans="1:8">
      <c r="F441" s="9"/>
    </row>
    <row r="442" spans="1:8">
      <c r="B442" s="33" t="s">
        <v>480</v>
      </c>
      <c r="C442" s="33"/>
      <c r="D442" s="34"/>
      <c r="E442" s="14"/>
      <c r="F442" s="9"/>
    </row>
    <row r="443" spans="1:8">
      <c r="A443" s="1" t="s">
        <v>656</v>
      </c>
      <c r="B443" s="21"/>
      <c r="C443" s="21" t="s">
        <v>481</v>
      </c>
      <c r="D443" s="20">
        <v>422.13</v>
      </c>
      <c r="E443" s="20">
        <f>D443</f>
        <v>422.13</v>
      </c>
      <c r="F443" s="20">
        <f t="shared" si="22"/>
        <v>496.62352941176471</v>
      </c>
      <c r="G443" s="1">
        <v>2011</v>
      </c>
    </row>
    <row r="444" spans="1:8">
      <c r="A444" s="1" t="s">
        <v>656</v>
      </c>
      <c r="B444" s="21"/>
      <c r="C444" s="21" t="s">
        <v>482</v>
      </c>
      <c r="D444" s="20">
        <v>309.64999999999998</v>
      </c>
      <c r="E444" s="20">
        <f t="shared" ref="E444:E460" si="24">D444</f>
        <v>309.64999999999998</v>
      </c>
      <c r="F444" s="20">
        <f t="shared" si="22"/>
        <v>364.29411764705878</v>
      </c>
      <c r="G444" s="1">
        <v>2011</v>
      </c>
    </row>
    <row r="445" spans="1:8">
      <c r="A445" s="1" t="s">
        <v>656</v>
      </c>
      <c r="B445" s="21"/>
      <c r="C445" s="21" t="s">
        <v>655</v>
      </c>
      <c r="D445" s="20">
        <v>327.92</v>
      </c>
      <c r="E445" s="20">
        <f t="shared" si="24"/>
        <v>327.92</v>
      </c>
      <c r="F445" s="20">
        <f t="shared" si="22"/>
        <v>385.78823529411767</v>
      </c>
      <c r="G445" s="1">
        <v>2011</v>
      </c>
    </row>
    <row r="446" spans="1:8">
      <c r="A446" s="1" t="s">
        <v>656</v>
      </c>
      <c r="B446" s="21" t="s">
        <v>610</v>
      </c>
      <c r="C446" s="21" t="s">
        <v>483</v>
      </c>
      <c r="D446" s="20">
        <v>10.07</v>
      </c>
      <c r="E446" s="20">
        <f t="shared" si="24"/>
        <v>10.07</v>
      </c>
      <c r="F446" s="20">
        <f t="shared" si="22"/>
        <v>11.847058823529412</v>
      </c>
      <c r="G446" s="1">
        <v>2011</v>
      </c>
    </row>
    <row r="447" spans="1:8">
      <c r="A447" s="1" t="s">
        <v>656</v>
      </c>
      <c r="B447" s="21"/>
      <c r="C447" s="21" t="s">
        <v>714</v>
      </c>
      <c r="D447" s="20">
        <v>19</v>
      </c>
      <c r="E447" s="20">
        <f t="shared" si="24"/>
        <v>19</v>
      </c>
      <c r="F447" s="20">
        <f t="shared" si="22"/>
        <v>22.352941176470591</v>
      </c>
    </row>
    <row r="448" spans="1:8">
      <c r="A448" s="1" t="s">
        <v>656</v>
      </c>
      <c r="B448" s="21"/>
      <c r="C448" s="21" t="s">
        <v>715</v>
      </c>
      <c r="D448" s="20">
        <v>3.07</v>
      </c>
      <c r="E448" s="20">
        <f t="shared" si="24"/>
        <v>3.07</v>
      </c>
      <c r="F448" s="20">
        <f t="shared" si="22"/>
        <v>3.611764705882353</v>
      </c>
    </row>
    <row r="449" spans="1:7">
      <c r="A449" s="1" t="s">
        <v>657</v>
      </c>
      <c r="B449" s="26">
        <v>6201004000092</v>
      </c>
      <c r="C449" s="21" t="s">
        <v>484</v>
      </c>
      <c r="D449" s="20">
        <v>64.760000000000005</v>
      </c>
      <c r="E449" s="20">
        <f t="shared" si="24"/>
        <v>64.760000000000005</v>
      </c>
      <c r="F449" s="20">
        <f t="shared" si="22"/>
        <v>76.188235294117661</v>
      </c>
      <c r="G449" s="1">
        <v>2011</v>
      </c>
    </row>
    <row r="450" spans="1:7">
      <c r="A450" s="1" t="s">
        <v>657</v>
      </c>
      <c r="B450" s="21" t="s">
        <v>611</v>
      </c>
      <c r="C450" s="21" t="s">
        <v>485</v>
      </c>
      <c r="D450" s="20">
        <v>70.989999999999995</v>
      </c>
      <c r="E450" s="20">
        <f t="shared" si="24"/>
        <v>70.989999999999995</v>
      </c>
      <c r="F450" s="20">
        <f t="shared" si="22"/>
        <v>83.517647058823528</v>
      </c>
      <c r="G450" s="1">
        <v>2011</v>
      </c>
    </row>
    <row r="451" spans="1:7">
      <c r="A451" s="1" t="s">
        <v>657</v>
      </c>
      <c r="B451" s="21"/>
      <c r="C451" s="21" t="s">
        <v>486</v>
      </c>
      <c r="D451" s="20">
        <v>74.89</v>
      </c>
      <c r="E451" s="20">
        <f t="shared" si="24"/>
        <v>74.89</v>
      </c>
      <c r="F451" s="20">
        <f t="shared" si="22"/>
        <v>88.10588235294118</v>
      </c>
      <c r="G451" s="1">
        <v>2011</v>
      </c>
    </row>
    <row r="452" spans="1:7">
      <c r="A452" s="1" t="s">
        <v>656</v>
      </c>
      <c r="B452" s="21"/>
      <c r="C452" s="21" t="s">
        <v>487</v>
      </c>
      <c r="D452" s="20">
        <v>129.49</v>
      </c>
      <c r="E452" s="20">
        <f t="shared" si="24"/>
        <v>129.49</v>
      </c>
      <c r="F452" s="20">
        <f t="shared" si="22"/>
        <v>152.34117647058824</v>
      </c>
      <c r="G452" s="1">
        <v>2011</v>
      </c>
    </row>
    <row r="453" spans="1:7">
      <c r="A453" s="1" t="s">
        <v>656</v>
      </c>
      <c r="B453" s="21"/>
      <c r="C453" s="21" t="s">
        <v>488</v>
      </c>
      <c r="D453" s="20">
        <v>158.76</v>
      </c>
      <c r="E453" s="20">
        <f t="shared" si="24"/>
        <v>158.76</v>
      </c>
      <c r="F453" s="20">
        <f t="shared" si="22"/>
        <v>186.7764705882353</v>
      </c>
      <c r="G453" s="1">
        <v>2011</v>
      </c>
    </row>
    <row r="454" spans="1:7">
      <c r="A454" s="1" t="s">
        <v>656</v>
      </c>
      <c r="B454" s="21" t="s">
        <v>651</v>
      </c>
      <c r="C454" s="21" t="s">
        <v>489</v>
      </c>
      <c r="D454" s="20">
        <v>127.83</v>
      </c>
      <c r="E454" s="20">
        <f t="shared" si="24"/>
        <v>127.83</v>
      </c>
      <c r="F454" s="20">
        <f t="shared" si="22"/>
        <v>150.38823529411764</v>
      </c>
      <c r="G454" s="1">
        <v>2008</v>
      </c>
    </row>
    <row r="455" spans="1:7">
      <c r="A455" s="1" t="s">
        <v>656</v>
      </c>
      <c r="B455" s="21"/>
      <c r="C455" s="21" t="s">
        <v>490</v>
      </c>
      <c r="D455" s="20">
        <v>177.56</v>
      </c>
      <c r="E455" s="20">
        <f t="shared" si="24"/>
        <v>177.56</v>
      </c>
      <c r="F455" s="20">
        <f t="shared" si="22"/>
        <v>208.89411764705883</v>
      </c>
      <c r="G455" s="1">
        <v>2011</v>
      </c>
    </row>
    <row r="456" spans="1:7">
      <c r="A456" s="1" t="s">
        <v>656</v>
      </c>
      <c r="B456" s="21"/>
      <c r="C456" s="21" t="s">
        <v>491</v>
      </c>
      <c r="D456" s="20">
        <v>157.9</v>
      </c>
      <c r="E456" s="20">
        <f t="shared" si="24"/>
        <v>157.9</v>
      </c>
      <c r="F456" s="20">
        <f t="shared" si="22"/>
        <v>185.76470588235296</v>
      </c>
      <c r="G456" s="1">
        <v>2011</v>
      </c>
    </row>
    <row r="457" spans="1:7">
      <c r="A457" s="1" t="s">
        <v>656</v>
      </c>
      <c r="B457" s="21" t="s">
        <v>612</v>
      </c>
      <c r="C457" s="21" t="s">
        <v>492</v>
      </c>
      <c r="D457" s="20">
        <v>15.6</v>
      </c>
      <c r="E457" s="20">
        <f t="shared" si="24"/>
        <v>15.6</v>
      </c>
      <c r="F457" s="20">
        <f t="shared" si="22"/>
        <v>18.352941176470587</v>
      </c>
      <c r="G457" s="1">
        <v>2010</v>
      </c>
    </row>
    <row r="458" spans="1:7">
      <c r="A458" s="1" t="s">
        <v>656</v>
      </c>
      <c r="B458" s="21"/>
      <c r="C458" s="21" t="s">
        <v>493</v>
      </c>
      <c r="D458" s="20">
        <v>310.16000000000003</v>
      </c>
      <c r="E458" s="20">
        <f t="shared" si="24"/>
        <v>310.16000000000003</v>
      </c>
      <c r="F458" s="20">
        <f t="shared" ref="F458:F503" si="25">E458/0.85</f>
        <v>364.89411764705886</v>
      </c>
      <c r="G458" s="1">
        <v>2012</v>
      </c>
    </row>
    <row r="459" spans="1:7">
      <c r="A459" s="1" t="s">
        <v>656</v>
      </c>
      <c r="B459" s="21"/>
      <c r="C459" s="21" t="s">
        <v>494</v>
      </c>
      <c r="D459" s="20">
        <v>228.24</v>
      </c>
      <c r="E459" s="20">
        <f t="shared" si="24"/>
        <v>228.24</v>
      </c>
      <c r="F459" s="20">
        <f t="shared" si="25"/>
        <v>268.51764705882357</v>
      </c>
      <c r="G459" s="1">
        <v>2012</v>
      </c>
    </row>
    <row r="460" spans="1:7">
      <c r="A460" s="1" t="s">
        <v>656</v>
      </c>
      <c r="B460" s="21"/>
      <c r="C460" s="21" t="s">
        <v>495</v>
      </c>
      <c r="D460" s="20">
        <v>357.62</v>
      </c>
      <c r="E460" s="20">
        <f t="shared" si="24"/>
        <v>357.62</v>
      </c>
      <c r="F460" s="20">
        <f t="shared" si="25"/>
        <v>420.7294117647059</v>
      </c>
      <c r="G460" s="1">
        <v>2012</v>
      </c>
    </row>
    <row r="461" spans="1:7">
      <c r="B461" s="8"/>
      <c r="C461" s="8"/>
      <c r="D461" s="9"/>
      <c r="E461" s="9"/>
      <c r="F461" s="9"/>
    </row>
    <row r="462" spans="1:7">
      <c r="B462" s="33" t="s">
        <v>496</v>
      </c>
      <c r="C462" s="33"/>
      <c r="D462" s="34"/>
      <c r="E462" s="14"/>
      <c r="F462" s="9"/>
    </row>
    <row r="463" spans="1:7">
      <c r="A463" s="1" t="s">
        <v>656</v>
      </c>
      <c r="B463" s="21"/>
      <c r="C463" s="21" t="s">
        <v>497</v>
      </c>
      <c r="D463" s="20">
        <v>88.21</v>
      </c>
      <c r="E463" s="20">
        <f>D463</f>
        <v>88.21</v>
      </c>
      <c r="F463" s="20">
        <f t="shared" si="25"/>
        <v>103.77647058823528</v>
      </c>
      <c r="G463" s="1">
        <v>2011</v>
      </c>
    </row>
    <row r="464" spans="1:7">
      <c r="A464" s="1" t="s">
        <v>656</v>
      </c>
      <c r="B464" s="21"/>
      <c r="C464" s="21" t="s">
        <v>498</v>
      </c>
      <c r="D464" s="20">
        <v>152.46</v>
      </c>
      <c r="E464" s="20">
        <f t="shared" ref="E464:E475" si="26">D464</f>
        <v>152.46</v>
      </c>
      <c r="F464" s="20">
        <f t="shared" si="25"/>
        <v>179.36470588235295</v>
      </c>
      <c r="G464" s="1">
        <v>2011</v>
      </c>
    </row>
    <row r="465" spans="1:7">
      <c r="A465" s="1" t="s">
        <v>656</v>
      </c>
      <c r="B465" s="21"/>
      <c r="C465" s="21" t="s">
        <v>499</v>
      </c>
      <c r="D465" s="20">
        <v>180.03</v>
      </c>
      <c r="E465" s="20">
        <f t="shared" si="26"/>
        <v>180.03</v>
      </c>
      <c r="F465" s="20">
        <f t="shared" si="25"/>
        <v>211.8</v>
      </c>
      <c r="G465" s="1">
        <v>2011</v>
      </c>
    </row>
    <row r="466" spans="1:7">
      <c r="A466" s="1" t="s">
        <v>656</v>
      </c>
      <c r="B466" s="21"/>
      <c r="C466" s="21" t="s">
        <v>500</v>
      </c>
      <c r="D466" s="20">
        <v>115.94</v>
      </c>
      <c r="E466" s="20">
        <f t="shared" si="26"/>
        <v>115.94</v>
      </c>
      <c r="F466" s="20">
        <f t="shared" si="25"/>
        <v>136.4</v>
      </c>
      <c r="G466" s="1">
        <v>2011</v>
      </c>
    </row>
    <row r="467" spans="1:7">
      <c r="A467" s="1" t="s">
        <v>656</v>
      </c>
      <c r="B467" s="21"/>
      <c r="C467" s="21" t="s">
        <v>501</v>
      </c>
      <c r="D467" s="20">
        <v>154.63999999999999</v>
      </c>
      <c r="E467" s="20">
        <f t="shared" si="26"/>
        <v>154.63999999999999</v>
      </c>
      <c r="F467" s="20">
        <f t="shared" si="25"/>
        <v>181.92941176470586</v>
      </c>
      <c r="G467" s="1">
        <v>2011</v>
      </c>
    </row>
    <row r="468" spans="1:7">
      <c r="A468" s="1" t="s">
        <v>656</v>
      </c>
      <c r="B468" s="21"/>
      <c r="C468" s="21" t="s">
        <v>502</v>
      </c>
      <c r="D468" s="20">
        <v>200.32</v>
      </c>
      <c r="E468" s="20">
        <f t="shared" si="26"/>
        <v>200.32</v>
      </c>
      <c r="F468" s="20">
        <f t="shared" si="25"/>
        <v>235.6705882352941</v>
      </c>
      <c r="G468" s="1">
        <v>2011</v>
      </c>
    </row>
    <row r="469" spans="1:7">
      <c r="A469" s="1" t="s">
        <v>656</v>
      </c>
      <c r="B469" s="21"/>
      <c r="C469" s="21" t="s">
        <v>503</v>
      </c>
      <c r="D469" s="20">
        <v>72.88</v>
      </c>
      <c r="E469" s="20">
        <f t="shared" si="26"/>
        <v>72.88</v>
      </c>
      <c r="F469" s="20">
        <f t="shared" si="25"/>
        <v>85.741176470588229</v>
      </c>
      <c r="G469" s="1">
        <v>2011</v>
      </c>
    </row>
    <row r="470" spans="1:7">
      <c r="A470" s="1" t="s">
        <v>656</v>
      </c>
      <c r="B470" s="21"/>
      <c r="C470" s="21" t="s">
        <v>504</v>
      </c>
      <c r="D470" s="20">
        <v>144.5</v>
      </c>
      <c r="E470" s="20">
        <f t="shared" si="26"/>
        <v>144.5</v>
      </c>
      <c r="F470" s="20">
        <f t="shared" si="25"/>
        <v>170</v>
      </c>
      <c r="G470" s="1">
        <v>2011</v>
      </c>
    </row>
    <row r="471" spans="1:7">
      <c r="A471" s="1" t="s">
        <v>656</v>
      </c>
      <c r="B471" s="21"/>
      <c r="C471" s="21" t="s">
        <v>505</v>
      </c>
      <c r="D471" s="20">
        <v>110.24</v>
      </c>
      <c r="E471" s="20">
        <f t="shared" si="26"/>
        <v>110.24</v>
      </c>
      <c r="F471" s="20">
        <f t="shared" si="25"/>
        <v>129.69411764705882</v>
      </c>
      <c r="G471" s="1">
        <v>2011</v>
      </c>
    </row>
    <row r="472" spans="1:7">
      <c r="A472" s="1" t="s">
        <v>656</v>
      </c>
      <c r="B472" s="21"/>
      <c r="C472" s="21" t="s">
        <v>506</v>
      </c>
      <c r="D472" s="20">
        <v>55.91</v>
      </c>
      <c r="E472" s="20">
        <f t="shared" si="26"/>
        <v>55.91</v>
      </c>
      <c r="F472" s="20">
        <f t="shared" si="25"/>
        <v>65.776470588235298</v>
      </c>
      <c r="G472" s="1">
        <v>2011</v>
      </c>
    </row>
    <row r="473" spans="1:7">
      <c r="A473" s="1" t="s">
        <v>656</v>
      </c>
      <c r="B473" s="21"/>
      <c r="C473" s="21" t="s">
        <v>507</v>
      </c>
      <c r="D473" s="20">
        <v>103.37</v>
      </c>
      <c r="E473" s="20">
        <f t="shared" si="26"/>
        <v>103.37</v>
      </c>
      <c r="F473" s="20">
        <f t="shared" si="25"/>
        <v>121.61176470588236</v>
      </c>
      <c r="G473" s="1">
        <v>2011</v>
      </c>
    </row>
    <row r="474" spans="1:7">
      <c r="A474" s="1" t="s">
        <v>656</v>
      </c>
      <c r="B474" s="21"/>
      <c r="C474" s="21" t="s">
        <v>508</v>
      </c>
      <c r="D474" s="20">
        <v>91.57</v>
      </c>
      <c r="E474" s="20">
        <f t="shared" si="26"/>
        <v>91.57</v>
      </c>
      <c r="F474" s="20">
        <f t="shared" si="25"/>
        <v>107.72941176470587</v>
      </c>
      <c r="G474" s="1">
        <v>2011</v>
      </c>
    </row>
    <row r="475" spans="1:7">
      <c r="A475" s="1" t="s">
        <v>656</v>
      </c>
      <c r="B475" s="21" t="s">
        <v>613</v>
      </c>
      <c r="C475" s="21" t="s">
        <v>509</v>
      </c>
      <c r="D475" s="20">
        <v>33.15</v>
      </c>
      <c r="E475" s="20">
        <f t="shared" si="26"/>
        <v>33.15</v>
      </c>
      <c r="F475" s="20">
        <f t="shared" si="25"/>
        <v>39</v>
      </c>
      <c r="G475" s="1">
        <v>2010</v>
      </c>
    </row>
    <row r="476" spans="1:7">
      <c r="B476" s="5"/>
      <c r="C476" s="5"/>
      <c r="D476" s="9"/>
      <c r="E476" s="9"/>
      <c r="F476" s="9"/>
    </row>
    <row r="477" spans="1:7">
      <c r="B477" s="33" t="s">
        <v>510</v>
      </c>
      <c r="C477" s="33"/>
      <c r="D477" s="34"/>
      <c r="E477" s="14"/>
      <c r="F477" s="9"/>
    </row>
    <row r="478" spans="1:7">
      <c r="A478" s="1" t="s">
        <v>657</v>
      </c>
      <c r="B478" s="21">
        <v>9001</v>
      </c>
      <c r="C478" s="21" t="s">
        <v>511</v>
      </c>
      <c r="D478" s="20">
        <v>15.3</v>
      </c>
      <c r="E478" s="20">
        <f>D478</f>
        <v>15.3</v>
      </c>
      <c r="F478" s="20">
        <f t="shared" si="25"/>
        <v>18</v>
      </c>
      <c r="G478" s="1">
        <v>2012</v>
      </c>
    </row>
    <row r="479" spans="1:7">
      <c r="A479" s="1" t="s">
        <v>657</v>
      </c>
      <c r="B479" s="21">
        <v>9007</v>
      </c>
      <c r="C479" s="21" t="s">
        <v>512</v>
      </c>
      <c r="D479" s="20">
        <v>28.3</v>
      </c>
      <c r="E479" s="20">
        <f t="shared" ref="E479:E494" si="27">D479</f>
        <v>28.3</v>
      </c>
      <c r="F479" s="20">
        <f t="shared" si="25"/>
        <v>33.294117647058826</v>
      </c>
      <c r="G479" s="1">
        <v>2012</v>
      </c>
    </row>
    <row r="480" spans="1:7">
      <c r="A480" s="1" t="s">
        <v>657</v>
      </c>
      <c r="B480" s="21">
        <v>542403</v>
      </c>
      <c r="C480" s="21" t="s">
        <v>513</v>
      </c>
      <c r="D480" s="20">
        <v>6.44</v>
      </c>
      <c r="E480" s="20">
        <f t="shared" si="27"/>
        <v>6.44</v>
      </c>
      <c r="F480" s="20">
        <f t="shared" si="25"/>
        <v>7.5764705882352947</v>
      </c>
      <c r="G480" s="1">
        <v>2012</v>
      </c>
    </row>
    <row r="481" spans="1:7">
      <c r="A481" s="1" t="s">
        <v>657</v>
      </c>
      <c r="B481" s="21">
        <v>542534</v>
      </c>
      <c r="C481" s="21" t="s">
        <v>514</v>
      </c>
      <c r="D481" s="20">
        <v>6.19</v>
      </c>
      <c r="E481" s="20">
        <f t="shared" si="27"/>
        <v>6.19</v>
      </c>
      <c r="F481" s="20">
        <f t="shared" si="25"/>
        <v>7.2823529411764714</v>
      </c>
      <c r="G481" s="1">
        <v>2012</v>
      </c>
    </row>
    <row r="482" spans="1:7">
      <c r="A482" s="1" t="s">
        <v>657</v>
      </c>
      <c r="B482" s="26">
        <v>8022571055311</v>
      </c>
      <c r="C482" s="21" t="s">
        <v>515</v>
      </c>
      <c r="D482" s="20">
        <v>6.19</v>
      </c>
      <c r="E482" s="20">
        <f t="shared" si="27"/>
        <v>6.19</v>
      </c>
      <c r="F482" s="20">
        <f t="shared" si="25"/>
        <v>7.2823529411764714</v>
      </c>
      <c r="G482" s="1">
        <v>2012</v>
      </c>
    </row>
    <row r="483" spans="1:7">
      <c r="A483" s="1" t="s">
        <v>657</v>
      </c>
      <c r="B483" s="21" t="s">
        <v>614</v>
      </c>
      <c r="C483" s="21" t="s">
        <v>516</v>
      </c>
      <c r="D483" s="20">
        <v>15.64</v>
      </c>
      <c r="E483" s="20">
        <f t="shared" si="27"/>
        <v>15.64</v>
      </c>
      <c r="F483" s="20">
        <f t="shared" si="25"/>
        <v>18.400000000000002</v>
      </c>
      <c r="G483" s="1">
        <v>2012</v>
      </c>
    </row>
    <row r="484" spans="1:7">
      <c r="A484" s="1" t="s">
        <v>656</v>
      </c>
      <c r="B484" s="21"/>
      <c r="C484" s="21" t="s">
        <v>517</v>
      </c>
      <c r="D484" s="20">
        <v>17.93</v>
      </c>
      <c r="E484" s="20">
        <f t="shared" si="27"/>
        <v>17.93</v>
      </c>
      <c r="F484" s="20">
        <f t="shared" si="25"/>
        <v>21.094117647058823</v>
      </c>
      <c r="G484" s="1" t="s">
        <v>710</v>
      </c>
    </row>
    <row r="485" spans="1:7">
      <c r="A485" s="1" t="s">
        <v>656</v>
      </c>
      <c r="B485" s="21" t="s">
        <v>652</v>
      </c>
      <c r="C485" s="21" t="s">
        <v>518</v>
      </c>
      <c r="D485" s="20">
        <v>25.6</v>
      </c>
      <c r="E485" s="20">
        <f t="shared" si="27"/>
        <v>25.6</v>
      </c>
      <c r="F485" s="20">
        <f t="shared" si="25"/>
        <v>30.117647058823533</v>
      </c>
      <c r="G485" s="1">
        <v>2008</v>
      </c>
    </row>
    <row r="486" spans="1:7">
      <c r="A486" s="1" t="s">
        <v>656</v>
      </c>
      <c r="B486" s="21"/>
      <c r="C486" s="21" t="s">
        <v>519</v>
      </c>
      <c r="D486" s="20">
        <v>5.08</v>
      </c>
      <c r="E486" s="20">
        <f t="shared" si="27"/>
        <v>5.08</v>
      </c>
      <c r="F486" s="20">
        <f t="shared" si="25"/>
        <v>5.9764705882352942</v>
      </c>
      <c r="G486" s="1">
        <v>2008</v>
      </c>
    </row>
    <row r="487" spans="1:7">
      <c r="A487" s="1" t="s">
        <v>656</v>
      </c>
      <c r="B487" s="21"/>
      <c r="C487" s="21" t="s">
        <v>520</v>
      </c>
      <c r="D487" s="20">
        <v>44</v>
      </c>
      <c r="E487" s="20">
        <f t="shared" si="27"/>
        <v>44</v>
      </c>
      <c r="F487" s="20">
        <f t="shared" si="25"/>
        <v>51.764705882352942</v>
      </c>
      <c r="G487" s="1">
        <v>2009</v>
      </c>
    </row>
    <row r="488" spans="1:7">
      <c r="A488" s="1" t="s">
        <v>656</v>
      </c>
      <c r="B488" s="21"/>
      <c r="C488" s="21" t="s">
        <v>521</v>
      </c>
      <c r="D488" s="20">
        <v>10.23</v>
      </c>
      <c r="E488" s="20">
        <f t="shared" si="27"/>
        <v>10.23</v>
      </c>
      <c r="F488" s="20">
        <f t="shared" si="25"/>
        <v>12.03529411764706</v>
      </c>
      <c r="G488" s="1">
        <v>2007</v>
      </c>
    </row>
    <row r="489" spans="1:7">
      <c r="A489" s="1" t="s">
        <v>658</v>
      </c>
      <c r="B489" s="21"/>
      <c r="C489" s="21" t="s">
        <v>522</v>
      </c>
      <c r="D489" s="20">
        <v>156</v>
      </c>
      <c r="E489" s="20">
        <f t="shared" si="27"/>
        <v>156</v>
      </c>
      <c r="F489" s="20">
        <f t="shared" si="25"/>
        <v>183.52941176470588</v>
      </c>
      <c r="G489" s="1">
        <v>2012</v>
      </c>
    </row>
    <row r="490" spans="1:7">
      <c r="A490" s="1" t="s">
        <v>656</v>
      </c>
      <c r="B490" s="21" t="s">
        <v>653</v>
      </c>
      <c r="C490" s="21" t="s">
        <v>523</v>
      </c>
      <c r="D490" s="20">
        <v>17.329999999999998</v>
      </c>
      <c r="E490" s="20">
        <f t="shared" si="27"/>
        <v>17.329999999999998</v>
      </c>
      <c r="F490" s="20">
        <f t="shared" si="25"/>
        <v>20.388235294117646</v>
      </c>
      <c r="G490" s="1">
        <v>2008</v>
      </c>
    </row>
    <row r="491" spans="1:7">
      <c r="A491" s="1" t="s">
        <v>656</v>
      </c>
      <c r="B491" s="21"/>
      <c r="C491" s="21" t="s">
        <v>524</v>
      </c>
      <c r="D491" s="20">
        <v>5.48</v>
      </c>
      <c r="E491" s="20">
        <f t="shared" si="27"/>
        <v>5.48</v>
      </c>
      <c r="F491" s="20">
        <f t="shared" si="25"/>
        <v>6.4470588235294128</v>
      </c>
      <c r="G491" s="1">
        <v>2008</v>
      </c>
    </row>
    <row r="492" spans="1:7">
      <c r="A492" s="1" t="s">
        <v>656</v>
      </c>
      <c r="B492" s="21"/>
      <c r="C492" s="21" t="s">
        <v>525</v>
      </c>
      <c r="D492" s="20">
        <v>8.1199999999999992</v>
      </c>
      <c r="E492" s="20">
        <f t="shared" si="27"/>
        <v>8.1199999999999992</v>
      </c>
      <c r="F492" s="20">
        <f t="shared" si="25"/>
        <v>9.552941176470588</v>
      </c>
      <c r="G492" s="1">
        <v>2008</v>
      </c>
    </row>
    <row r="493" spans="1:7">
      <c r="A493" s="1" t="s">
        <v>656</v>
      </c>
      <c r="B493" s="21"/>
      <c r="C493" s="21" t="s">
        <v>526</v>
      </c>
      <c r="D493" s="20">
        <v>8.8000000000000007</v>
      </c>
      <c r="E493" s="20">
        <f t="shared" si="27"/>
        <v>8.8000000000000007</v>
      </c>
      <c r="F493" s="20">
        <f t="shared" si="25"/>
        <v>10.352941176470589</v>
      </c>
      <c r="G493" s="1">
        <v>2008</v>
      </c>
    </row>
    <row r="494" spans="1:7">
      <c r="A494" s="1" t="s">
        <v>657</v>
      </c>
      <c r="B494" s="21" t="s">
        <v>586</v>
      </c>
      <c r="C494" s="21" t="s">
        <v>462</v>
      </c>
      <c r="D494" s="20">
        <v>21.4</v>
      </c>
      <c r="E494" s="20">
        <f t="shared" si="27"/>
        <v>21.4</v>
      </c>
      <c r="F494" s="20">
        <f t="shared" si="25"/>
        <v>25.176470588235293</v>
      </c>
      <c r="G494" s="1" t="s">
        <v>659</v>
      </c>
    </row>
    <row r="495" spans="1:7">
      <c r="B495" s="8"/>
      <c r="C495" s="8"/>
      <c r="D495" s="9"/>
      <c r="E495" s="9"/>
      <c r="F495" s="9"/>
    </row>
    <row r="496" spans="1:7">
      <c r="B496" s="33" t="s">
        <v>527</v>
      </c>
      <c r="C496" s="33"/>
      <c r="D496" s="34"/>
      <c r="E496" s="14"/>
      <c r="F496" s="9"/>
    </row>
    <row r="497" spans="1:7">
      <c r="A497" s="1" t="s">
        <v>656</v>
      </c>
      <c r="B497" s="21"/>
      <c r="C497" s="21" t="s">
        <v>528</v>
      </c>
      <c r="D497" s="20">
        <v>136.85</v>
      </c>
      <c r="E497" s="20">
        <f>D497</f>
        <v>136.85</v>
      </c>
      <c r="F497" s="20">
        <f t="shared" si="25"/>
        <v>161</v>
      </c>
      <c r="G497" s="1">
        <v>2011</v>
      </c>
    </row>
    <row r="498" spans="1:7">
      <c r="A498" s="1" t="s">
        <v>658</v>
      </c>
      <c r="B498" s="21" t="s">
        <v>615</v>
      </c>
      <c r="C498" s="21" t="s">
        <v>529</v>
      </c>
      <c r="D498" s="20">
        <v>12.2</v>
      </c>
      <c r="E498" s="20">
        <f t="shared" ref="E498:E503" si="28">D498</f>
        <v>12.2</v>
      </c>
      <c r="F498" s="20">
        <f t="shared" si="25"/>
        <v>14.352941176470587</v>
      </c>
      <c r="G498" s="1">
        <v>2011</v>
      </c>
    </row>
    <row r="499" spans="1:7">
      <c r="A499" s="1" t="s">
        <v>658</v>
      </c>
      <c r="B499" s="21" t="s">
        <v>616</v>
      </c>
      <c r="C499" s="21" t="s">
        <v>530</v>
      </c>
      <c r="D499" s="20">
        <v>34.4</v>
      </c>
      <c r="E499" s="20">
        <f t="shared" si="28"/>
        <v>34.4</v>
      </c>
      <c r="F499" s="20">
        <f t="shared" si="25"/>
        <v>40.470588235294116</v>
      </c>
      <c r="G499" s="1">
        <v>2012</v>
      </c>
    </row>
    <row r="500" spans="1:7">
      <c r="A500" s="1" t="s">
        <v>658</v>
      </c>
      <c r="B500" s="21" t="s">
        <v>654</v>
      </c>
      <c r="C500" s="21" t="s">
        <v>531</v>
      </c>
      <c r="D500" s="20">
        <v>32</v>
      </c>
      <c r="E500" s="20">
        <f t="shared" si="28"/>
        <v>32</v>
      </c>
      <c r="F500" s="20">
        <f t="shared" si="25"/>
        <v>37.647058823529413</v>
      </c>
      <c r="G500" s="1">
        <v>2009</v>
      </c>
    </row>
    <row r="501" spans="1:7">
      <c r="A501" s="1" t="s">
        <v>658</v>
      </c>
      <c r="B501" s="21"/>
      <c r="C501" s="21" t="s">
        <v>532</v>
      </c>
      <c r="D501" s="20">
        <v>34.5</v>
      </c>
      <c r="E501" s="20">
        <f t="shared" si="28"/>
        <v>34.5</v>
      </c>
      <c r="F501" s="20">
        <f t="shared" si="25"/>
        <v>40.588235294117645</v>
      </c>
      <c r="G501" s="1">
        <v>2012</v>
      </c>
    </row>
    <row r="502" spans="1:7">
      <c r="A502" s="1" t="s">
        <v>658</v>
      </c>
      <c r="B502" s="21" t="s">
        <v>617</v>
      </c>
      <c r="C502" s="21" t="s">
        <v>533</v>
      </c>
      <c r="D502" s="20">
        <v>63.8</v>
      </c>
      <c r="E502" s="20">
        <f t="shared" si="28"/>
        <v>63.8</v>
      </c>
      <c r="F502" s="20">
        <f t="shared" si="25"/>
        <v>75.058823529411768</v>
      </c>
      <c r="G502" s="1">
        <v>2012</v>
      </c>
    </row>
    <row r="503" spans="1:7">
      <c r="A503" s="1" t="s">
        <v>660</v>
      </c>
      <c r="B503" s="21" t="s">
        <v>618</v>
      </c>
      <c r="C503" s="21" t="s">
        <v>534</v>
      </c>
      <c r="D503" s="20">
        <v>207.1</v>
      </c>
      <c r="E503" s="20">
        <f t="shared" si="28"/>
        <v>207.1</v>
      </c>
      <c r="F503" s="20">
        <f t="shared" si="25"/>
        <v>243.64705882352942</v>
      </c>
      <c r="G503" s="1">
        <v>2012</v>
      </c>
    </row>
    <row r="504" spans="1:7">
      <c r="B504" s="27"/>
      <c r="C504" s="27"/>
      <c r="D504" s="28"/>
      <c r="E504" s="28"/>
      <c r="F504" s="28"/>
    </row>
    <row r="505" spans="1:7">
      <c r="B505" s="8"/>
      <c r="C505" s="8"/>
      <c r="D505" s="9"/>
      <c r="E505" s="9"/>
      <c r="F505" s="9"/>
    </row>
    <row r="506" spans="1:7">
      <c r="B506" s="8"/>
      <c r="C506" s="8"/>
      <c r="D506" s="9"/>
      <c r="E506" s="9"/>
      <c r="F506" s="9"/>
    </row>
    <row r="507" spans="1:7">
      <c r="B507" s="8"/>
      <c r="C507" s="8"/>
      <c r="D507" s="9"/>
      <c r="E507" s="9"/>
      <c r="F507" s="9"/>
    </row>
    <row r="508" spans="1:7">
      <c r="B508" s="8"/>
      <c r="C508" s="8"/>
      <c r="D508" s="9"/>
      <c r="E508" s="9"/>
      <c r="F508" s="9"/>
    </row>
    <row r="509" spans="1:7">
      <c r="B509" s="8"/>
      <c r="C509" s="8"/>
      <c r="D509" s="9"/>
      <c r="E509" s="9"/>
      <c r="F509" s="9"/>
    </row>
    <row r="510" spans="1:7">
      <c r="B510" s="8"/>
      <c r="C510" s="8"/>
      <c r="D510" s="9"/>
      <c r="E510" s="9"/>
      <c r="F510" s="9"/>
    </row>
    <row r="511" spans="1:7">
      <c r="B511" s="8"/>
      <c r="C511" s="8"/>
      <c r="D511" s="9"/>
      <c r="E511" s="9"/>
      <c r="F511" s="9"/>
    </row>
    <row r="512" spans="1:7">
      <c r="B512" s="8"/>
      <c r="C512" s="8"/>
      <c r="D512" s="9"/>
      <c r="E512" s="9"/>
      <c r="F512" s="9"/>
    </row>
    <row r="513" spans="2:6">
      <c r="B513" s="8"/>
      <c r="C513" s="8"/>
      <c r="D513" s="9"/>
      <c r="E513" s="9"/>
      <c r="F513" s="9"/>
    </row>
    <row r="514" spans="2:6">
      <c r="B514" s="8"/>
      <c r="C514" s="8"/>
      <c r="D514" s="9"/>
      <c r="E514" s="9"/>
      <c r="F514" s="9"/>
    </row>
    <row r="515" spans="2:6">
      <c r="D515" s="7"/>
      <c r="E515" s="7"/>
      <c r="F515" s="7"/>
    </row>
    <row r="516" spans="2:6">
      <c r="D516" s="7"/>
      <c r="E516" s="7"/>
      <c r="F516" s="7"/>
    </row>
    <row r="517" spans="2:6">
      <c r="D517" s="7"/>
      <c r="E517" s="7"/>
      <c r="F517" s="7"/>
    </row>
    <row r="518" spans="2:6">
      <c r="D518" s="7"/>
      <c r="E518" s="7"/>
      <c r="F518" s="7"/>
    </row>
    <row r="519" spans="2:6">
      <c r="D519" s="7"/>
      <c r="E519" s="7"/>
      <c r="F519" s="7"/>
    </row>
    <row r="520" spans="2:6">
      <c r="D520" s="7"/>
      <c r="E520" s="7"/>
      <c r="F520" s="7"/>
    </row>
    <row r="521" spans="2:6">
      <c r="D521" s="7"/>
      <c r="E521" s="7"/>
      <c r="F521" s="7"/>
    </row>
    <row r="522" spans="2:6">
      <c r="D522" s="7"/>
      <c r="E522" s="7"/>
      <c r="F522" s="7"/>
    </row>
    <row r="523" spans="2:6">
      <c r="D523" s="7"/>
      <c r="E523" s="7"/>
      <c r="F523" s="7"/>
    </row>
    <row r="524" spans="2:6">
      <c r="D524" s="7"/>
      <c r="E524" s="7"/>
      <c r="F524" s="7"/>
    </row>
    <row r="525" spans="2:6">
      <c r="D525" s="7"/>
      <c r="E525" s="7"/>
      <c r="F525" s="7"/>
    </row>
  </sheetData>
  <mergeCells count="68">
    <mergeCell ref="B359:D359"/>
    <mergeCell ref="B367:D367"/>
    <mergeCell ref="B414:D414"/>
    <mergeCell ref="B375:D375"/>
    <mergeCell ref="B398:D398"/>
    <mergeCell ref="B391:D391"/>
    <mergeCell ref="B401:D401"/>
    <mergeCell ref="B404:D404"/>
    <mergeCell ref="B284:D284"/>
    <mergeCell ref="B336:D336"/>
    <mergeCell ref="B343:D343"/>
    <mergeCell ref="B350:D350"/>
    <mergeCell ref="B323:D323"/>
    <mergeCell ref="B327:D327"/>
    <mergeCell ref="B332:D332"/>
    <mergeCell ref="B417:D417"/>
    <mergeCell ref="B420:D420"/>
    <mergeCell ref="B427:D427"/>
    <mergeCell ref="B431:D431"/>
    <mergeCell ref="B496:D496"/>
    <mergeCell ref="D98:F100"/>
    <mergeCell ref="D57:F57"/>
    <mergeCell ref="D118:F118"/>
    <mergeCell ref="B97:D97"/>
    <mergeCell ref="B477:D477"/>
    <mergeCell ref="B199:D199"/>
    <mergeCell ref="B247:D247"/>
    <mergeCell ref="B254:D254"/>
    <mergeCell ref="B279:D279"/>
    <mergeCell ref="B214:D214"/>
    <mergeCell ref="B227:D227"/>
    <mergeCell ref="B304:D304"/>
    <mergeCell ref="B410:D410"/>
    <mergeCell ref="B407:D407"/>
    <mergeCell ref="B442:D442"/>
    <mergeCell ref="B462:D462"/>
    <mergeCell ref="D172:F172"/>
    <mergeCell ref="B380:D380"/>
    <mergeCell ref="B383:D383"/>
    <mergeCell ref="B395:D395"/>
    <mergeCell ref="B3:D3"/>
    <mergeCell ref="B9:D9"/>
    <mergeCell ref="B14:D14"/>
    <mergeCell ref="B20:D20"/>
    <mergeCell ref="B125:D125"/>
    <mergeCell ref="B117:D117"/>
    <mergeCell ref="B27:D27"/>
    <mergeCell ref="B35:D35"/>
    <mergeCell ref="B48:D48"/>
    <mergeCell ref="B65:D65"/>
    <mergeCell ref="B75:D75"/>
    <mergeCell ref="B91:D91"/>
    <mergeCell ref="B36:C37"/>
    <mergeCell ref="B165:D165"/>
    <mergeCell ref="B193:D193"/>
    <mergeCell ref="B355:D355"/>
    <mergeCell ref="B288:D288"/>
    <mergeCell ref="B297:D297"/>
    <mergeCell ref="B315:D315"/>
    <mergeCell ref="B319:D319"/>
    <mergeCell ref="B259:D259"/>
    <mergeCell ref="B102:D102"/>
    <mergeCell ref="B106:D106"/>
    <mergeCell ref="B109:D109"/>
    <mergeCell ref="B113:D113"/>
    <mergeCell ref="B152:D152"/>
    <mergeCell ref="B142:D142"/>
    <mergeCell ref="B186:D186"/>
  </mergeCells>
  <phoneticPr fontId="7" type="noConversion"/>
  <printOptions horizontalCentered="1" verticalCentered="1"/>
  <pageMargins left="0" right="0" top="0" bottom="0" header="0" footer="0"/>
  <pageSetup paperSize="9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honeticPr fontId="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honeticPr fontId="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Mélanie Pinheiro</dc:creator>
  <cp:lastModifiedBy>VRecoules</cp:lastModifiedBy>
  <cp:lastPrinted>2012-07-11T16:01:03Z</cp:lastPrinted>
  <dcterms:created xsi:type="dcterms:W3CDTF">2012-05-31T08:05:05Z</dcterms:created>
  <dcterms:modified xsi:type="dcterms:W3CDTF">2012-08-07T15:15:47Z</dcterms:modified>
</cp:coreProperties>
</file>