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s\Stock\"/>
    </mc:Choice>
  </mc:AlternateContent>
  <xr:revisionPtr revIDLastSave="0" documentId="13_ncr:1_{7A60F15A-67AE-493A-8AFC-A22F9B02CABF}" xr6:coauthVersionLast="47" xr6:coauthVersionMax="47" xr10:uidLastSave="{00000000-0000-0000-0000-000000000000}"/>
  <bookViews>
    <workbookView xWindow="-28920" yWindow="-120" windowWidth="29040" windowHeight="15840" xr2:uid="{C683A704-92DC-4DA7-A37F-ABC20E9F3ABF}"/>
  </bookViews>
  <sheets>
    <sheet name="Showroom 2025" sheetId="9" r:id="rId1"/>
    <sheet name="Showroom 2024+" sheetId="4" r:id="rId2"/>
    <sheet name="Divers 2024+" sheetId="6" r:id="rId3"/>
    <sheet name="Stock Crissier 2023-11" sheetId="7" r:id="rId4"/>
    <sheet name="Stock Crisseir 2023-11-2" sheetId="8" r:id="rId5"/>
    <sheet name="2023" sheetId="3" r:id="rId6"/>
    <sheet name="2022" sheetId="2" r:id="rId7"/>
    <sheet name="2021" sheetId="1" r:id="rId8"/>
  </sheets>
  <definedNames>
    <definedName name="_xlnm._FilterDatabase" localSheetId="4" hidden="1">'Stock Crisseir 2023-11-2'!$B$4:$Y$103</definedName>
    <definedName name="_xlnm.Print_Titles" localSheetId="1">'Showroom 2024+'!$1:$5</definedName>
    <definedName name="_xlnm.Print_Titles" localSheetId="0">'Showroom 2025'!$1:$5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9" l="1"/>
  <c r="D54" i="9"/>
  <c r="D53" i="9"/>
  <c r="D50" i="9"/>
  <c r="D48" i="9"/>
  <c r="D42" i="9"/>
  <c r="D41" i="9"/>
  <c r="D37" i="9"/>
  <c r="D35" i="9"/>
  <c r="D29" i="9"/>
  <c r="D28" i="9"/>
  <c r="D23" i="9"/>
  <c r="D22" i="9"/>
  <c r="D20" i="9"/>
  <c r="D17" i="9"/>
  <c r="C16" i="9"/>
  <c r="D16" i="9" s="1"/>
  <c r="D13" i="9"/>
  <c r="D11" i="9"/>
  <c r="D58" i="4"/>
  <c r="D56" i="4"/>
  <c r="D50" i="4"/>
  <c r="D49" i="4"/>
  <c r="D44" i="4"/>
  <c r="D41" i="4"/>
  <c r="D35" i="4"/>
  <c r="D33" i="4"/>
  <c r="D32" i="4"/>
  <c r="D27" i="4"/>
  <c r="D26" i="4"/>
  <c r="D24" i="4"/>
  <c r="D19" i="4"/>
  <c r="D18" i="4"/>
  <c r="D15" i="4"/>
  <c r="D11" i="4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8" i="8"/>
  <c r="Y99" i="8"/>
  <c r="Y100" i="8"/>
  <c r="Y101" i="8"/>
  <c r="C63" i="4"/>
  <c r="D63" i="4" s="1"/>
  <c r="D12" i="4"/>
  <c r="D13" i="4"/>
  <c r="C64" i="4"/>
  <c r="D64" i="4" s="1"/>
  <c r="D61" i="4"/>
  <c r="D62" i="4"/>
  <c r="D71" i="4"/>
  <c r="D21" i="4"/>
  <c r="C66" i="4"/>
  <c r="D66" i="4" s="1"/>
  <c r="C70" i="4"/>
  <c r="D70" i="4" s="1"/>
  <c r="C20" i="4"/>
  <c r="D20" i="4" s="1"/>
  <c r="G20" i="3"/>
  <c r="F24" i="3"/>
  <c r="G24" i="3" s="1"/>
  <c r="F9" i="3"/>
  <c r="G9" i="3" s="1"/>
  <c r="F40" i="3"/>
  <c r="G40" i="3" s="1"/>
  <c r="F42" i="3"/>
  <c r="G42" i="3" s="1"/>
  <c r="G21" i="3"/>
  <c r="G34" i="3"/>
  <c r="G7" i="3"/>
  <c r="G12" i="3"/>
  <c r="G33" i="3"/>
  <c r="G32" i="3"/>
  <c r="G26" i="3"/>
  <c r="G38" i="3"/>
  <c r="G8" i="3"/>
  <c r="G36" i="3"/>
  <c r="G39" i="3"/>
  <c r="G27" i="3"/>
  <c r="G13" i="3"/>
  <c r="G37" i="3"/>
  <c r="G18" i="3"/>
  <c r="G17" i="3"/>
  <c r="G11" i="3"/>
  <c r="G15" i="3"/>
  <c r="G14" i="3"/>
  <c r="G22" i="3"/>
  <c r="G16" i="3"/>
  <c r="F44" i="3"/>
  <c r="F22" i="2"/>
  <c r="G22" i="2" s="1"/>
  <c r="G9" i="2"/>
  <c r="F9" i="2"/>
  <c r="G37" i="2"/>
  <c r="F37" i="2"/>
  <c r="G39" i="2"/>
  <c r="F39" i="2"/>
  <c r="G20" i="2"/>
  <c r="G31" i="2"/>
  <c r="G7" i="2"/>
  <c r="G12" i="2"/>
  <c r="G30" i="2"/>
  <c r="G29" i="2"/>
  <c r="G24" i="2"/>
  <c r="G35" i="2"/>
  <c r="G8" i="2"/>
  <c r="G33" i="2"/>
  <c r="G36" i="2"/>
  <c r="G25" i="2"/>
  <c r="G13" i="2"/>
  <c r="G34" i="2"/>
  <c r="G18" i="2"/>
  <c r="G17" i="2"/>
  <c r="G11" i="2"/>
  <c r="G15" i="2"/>
  <c r="G14" i="2"/>
  <c r="G21" i="2"/>
  <c r="G16" i="2"/>
  <c r="F41" i="2"/>
  <c r="F43" i="2" s="1"/>
  <c r="F44" i="1"/>
  <c r="G22" i="1"/>
  <c r="G9" i="1"/>
  <c r="G38" i="1"/>
  <c r="G40" i="1"/>
  <c r="G20" i="1"/>
  <c r="F22" i="1"/>
  <c r="F9" i="1"/>
  <c r="F38" i="1"/>
  <c r="F40" i="1"/>
  <c r="C63" i="9" l="1"/>
  <c r="D63" i="9" s="1"/>
  <c r="C66" i="9"/>
  <c r="D66" i="9"/>
  <c r="C79" i="4"/>
  <c r="D79" i="4" s="1"/>
  <c r="F47" i="3"/>
  <c r="G44" i="3"/>
  <c r="G47" i="3" s="1"/>
  <c r="G41" i="2"/>
  <c r="G43" i="2" s="1"/>
  <c r="G28" i="1"/>
  <c r="G16" i="1"/>
  <c r="G21" i="1"/>
  <c r="G14" i="1"/>
  <c r="G15" i="1"/>
  <c r="G11" i="1"/>
  <c r="G17" i="1"/>
  <c r="G18" i="1"/>
  <c r="G35" i="1"/>
  <c r="G13" i="1"/>
  <c r="G25" i="1"/>
  <c r="G37" i="1"/>
  <c r="G34" i="1"/>
  <c r="G8" i="1"/>
  <c r="G36" i="1"/>
  <c r="G24" i="1"/>
  <c r="G30" i="1"/>
  <c r="G31" i="1"/>
  <c r="G12" i="1"/>
  <c r="G7" i="1"/>
  <c r="G32" i="1"/>
  <c r="D82" i="4" l="1"/>
  <c r="C82" i="4"/>
  <c r="F42" i="1"/>
  <c r="G42" i="1" l="1"/>
  <c r="G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tc={575B0B63-82AB-44F3-BA9A-DC97D4B537C9}</author>
  </authors>
  <commentList>
    <comment ref="G59" authorId="0" shapeId="0" xr:uid="{F71545C6-B389-4CB0-BACA-17282585632E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Vendu par Promerka SA 240590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tc={575B0B63-82AB-44F3-BA9A-DC97D4B537C9}</author>
  </authors>
  <commentList>
    <comment ref="G73" authorId="0" shapeId="0" xr:uid="{575B0B63-82AB-44F3-BA9A-DC97D4B537C9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Vendu par Promerka SA 240590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tc={8D4E266C-4729-41EA-91BD-F8AE07A01401}</author>
    <author>tc={6A512087-0A5F-4FB3-8C66-50A463ABC73F}</author>
    <author>tc={B5AC1565-1935-490F-A957-774A65D7F458}</author>
  </authors>
  <commentList>
    <comment ref="AA43" authorId="0" shapeId="0" xr:uid="{8D4E266C-4729-41EA-91BD-F8AE07A01401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230795 - Marti</t>
        </r>
      </text>
    </comment>
    <comment ref="AA95" authorId="1" shapeId="0" xr:uid="{6A512087-0A5F-4FB3-8C66-50A463ABC73F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230805 - HRS</t>
        </r>
      </text>
    </comment>
    <comment ref="AA110" authorId="2" shapeId="0" xr:uid="{B5AC1565-1935-490F-A957-774A65D7F458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Sur 1 lampadaire manque ampoule</t>
        </r>
      </text>
    </comment>
  </commentList>
</comments>
</file>

<file path=xl/sharedStrings.xml><?xml version="1.0" encoding="utf-8"?>
<sst xmlns="http://schemas.openxmlformats.org/spreadsheetml/2006/main" count="1383" uniqueCount="449">
  <si>
    <t>Fust</t>
  </si>
  <si>
    <t>Télévision Philips</t>
  </si>
  <si>
    <t>Flokk</t>
  </si>
  <si>
    <t>Chaise Giroflex 353-4029</t>
  </si>
  <si>
    <t>Emplacement</t>
  </si>
  <si>
    <t>Type</t>
  </si>
  <si>
    <t>Quantité</t>
  </si>
  <si>
    <t>PA/ pce</t>
  </si>
  <si>
    <t>Date achat</t>
  </si>
  <si>
    <t>Occasion</t>
  </si>
  <si>
    <t>Fournisseur</t>
  </si>
  <si>
    <t>Showroom</t>
  </si>
  <si>
    <t>Narbutas</t>
  </si>
  <si>
    <t>Chaise de bureau Ofelia</t>
  </si>
  <si>
    <t>Chaise de bureau Giroflex 434</t>
  </si>
  <si>
    <t>Table haute "wall" télévision</t>
  </si>
  <si>
    <t>Chaise haute blanche , SUA300</t>
  </si>
  <si>
    <t>Fauteuil haut Capisco vert</t>
  </si>
  <si>
    <t>Hag</t>
  </si>
  <si>
    <t>Chaise haute Moon wood, SXA500</t>
  </si>
  <si>
    <t>Set de 3 poubelles en métal</t>
  </si>
  <si>
    <t>Trece</t>
  </si>
  <si>
    <t>Chaise visiteurs noire Wait, SUA000</t>
  </si>
  <si>
    <t>Chaise de bureau Giroflex 353, bleu</t>
  </si>
  <si>
    <t>Fauteuil Giroflex 64 gris</t>
  </si>
  <si>
    <t>Structure ajustable table électrique, ET223</t>
  </si>
  <si>
    <t>Loctek</t>
  </si>
  <si>
    <t xml:space="preserve">Plateau mélaminé 1600x800 Blanc, 100013-W </t>
  </si>
  <si>
    <t>Mades</t>
  </si>
  <si>
    <t>Bureau DJT100+ DJT161 1600*800</t>
  </si>
  <si>
    <t>Silent Room 4 places, L</t>
  </si>
  <si>
    <t>Fauteuil  Wind gris, SWA150-SZZ103-A</t>
  </si>
  <si>
    <t>Chaise Noor</t>
  </si>
  <si>
    <t>Etagère blanche avec pieds en frêne, C4N120</t>
  </si>
  <si>
    <t>Form Chair Oak White-94037000</t>
  </si>
  <si>
    <t>Norman Copenhagen</t>
  </si>
  <si>
    <t>Form Chair Steel Black-94037000</t>
  </si>
  <si>
    <t>Armoire mi-haute</t>
  </si>
  <si>
    <t>Sedus</t>
  </si>
  <si>
    <t>Chaise de bureau Eloisa</t>
  </si>
  <si>
    <t>Antares</t>
  </si>
  <si>
    <t>Sesta</t>
  </si>
  <si>
    <t>Bean Bag</t>
  </si>
  <si>
    <t>Moon Wood blanc + noir SXA600</t>
  </si>
  <si>
    <t>Chaise visiteur noire EVA, SUA224</t>
  </si>
  <si>
    <t>Occ</t>
  </si>
  <si>
    <t>Caisson</t>
  </si>
  <si>
    <t>Table 2000x1000mm</t>
  </si>
  <si>
    <t xml:space="preserve">Fauteuil noir </t>
  </si>
  <si>
    <t>Dobellinca</t>
  </si>
  <si>
    <t>Ecran Lenovo</t>
  </si>
  <si>
    <t>PA revient</t>
  </si>
  <si>
    <t>Mobilier SHOWROOM Renens</t>
  </si>
  <si>
    <t>Promerka SA</t>
  </si>
  <si>
    <t>Commentaire</t>
  </si>
  <si>
    <t>FC Bavois lot tombola</t>
  </si>
  <si>
    <t xml:space="preserve">Fauteuil MODA blanc cuir </t>
  </si>
  <si>
    <t>en prêt chez Implenia</t>
  </si>
  <si>
    <t>Table électrique E blanc, DHA16D</t>
  </si>
  <si>
    <t>Structure passage de câble E blanc, ZNZ010</t>
  </si>
  <si>
    <t>Cache câbles L1235 GM9 gris clair, ZZZ043</t>
  </si>
  <si>
    <t>Chemin de câbles L1100 DNZ020</t>
  </si>
  <si>
    <t>Niche de travail + canapé Gotesson</t>
  </si>
  <si>
    <t>Casiers multicases, DNE313</t>
  </si>
  <si>
    <t>Gotesson</t>
  </si>
  <si>
    <t>Date sortie</t>
  </si>
  <si>
    <t>Chaise visiteur quarter back SEDUS</t>
  </si>
  <si>
    <t>Chaise visiteur noir EVA / SUA224</t>
  </si>
  <si>
    <t>Chaise visiteur noire Wait, SUA000</t>
  </si>
  <si>
    <t>Date achat/entrée</t>
  </si>
  <si>
    <t>Fauteuil SIC420 avec l'appui-tête</t>
  </si>
  <si>
    <t>?</t>
  </si>
  <si>
    <t xml:space="preserve">Ecran  hp </t>
  </si>
  <si>
    <t>Cloison de separation Bureau 1600 mm</t>
  </si>
  <si>
    <t>Beige</t>
  </si>
  <si>
    <t>Table basse 80Ø Gris metal</t>
  </si>
  <si>
    <t>Table en cube metal Rose</t>
  </si>
  <si>
    <t>Etagère bleu claire metalique</t>
  </si>
  <si>
    <t xml:space="preserve">Poubelle a pèdale Gris foncè </t>
  </si>
  <si>
    <t>Grande</t>
  </si>
  <si>
    <t>Petite</t>
  </si>
  <si>
    <t>Poubelle a pèdale Beige</t>
  </si>
  <si>
    <t xml:space="preserve">Table + Tabouret Cuisine </t>
  </si>
  <si>
    <t>Banc salle d'attente 2 places</t>
  </si>
  <si>
    <t>Table bout de canapé blanche</t>
  </si>
  <si>
    <t xml:space="preserve">Lampe du bureau noir </t>
  </si>
  <si>
    <t>Lampe du bureau Gris</t>
  </si>
  <si>
    <t>Aspirateur PRO</t>
  </si>
  <si>
    <t>Cloison sur pied 1400x1800 LxH</t>
  </si>
  <si>
    <t>Cloison sur pied 1600x1800 LxH</t>
  </si>
  <si>
    <t>OCC</t>
  </si>
  <si>
    <t xml:space="preserve">Armoire 4H </t>
  </si>
  <si>
    <t>Canon</t>
  </si>
  <si>
    <t>WESCO</t>
  </si>
  <si>
    <t>Chaise Clara, assis en tissue noir, piètement chromé</t>
  </si>
  <si>
    <t>Retour prêt Implenia</t>
  </si>
  <si>
    <t>Lampadaire à deux communications de flux-non variable</t>
  </si>
  <si>
    <t>Uniquement Vôtre</t>
  </si>
  <si>
    <t>pour 233339 Interiman</t>
  </si>
  <si>
    <t xml:space="preserve">Imprimante </t>
  </si>
  <si>
    <t>Meuble pour impmrimsnte sur roulettes</t>
  </si>
  <si>
    <t>BUREAU Romanel</t>
  </si>
  <si>
    <t>Table électrique E blanc, B-active</t>
  </si>
  <si>
    <t>Qte au 
22.08.23</t>
  </si>
  <si>
    <t>Qte au 
07.09.23</t>
  </si>
  <si>
    <t>Qte au 
15.12.23</t>
  </si>
  <si>
    <t>Description</t>
  </si>
  <si>
    <t>Date d'achat
Date entrée</t>
  </si>
  <si>
    <t>Sachet pour café par palette</t>
  </si>
  <si>
    <t>Colonne1</t>
  </si>
  <si>
    <t>Colonne2</t>
  </si>
  <si>
    <t>Colonne3</t>
  </si>
  <si>
    <t>Mobilier Divers</t>
  </si>
  <si>
    <t>Mobilier SHOWROOM</t>
  </si>
  <si>
    <t>Pneu d'été pour camionettes (4xpneus à mettre sur 4xjantes)</t>
  </si>
  <si>
    <t>Jantes pour pneu d'été pour camionettes (4xpneus à mettre sur 4xjantes)</t>
  </si>
  <si>
    <t>Pneu hiver Mercedes GL250 Voiture GG</t>
  </si>
  <si>
    <t>Pneu d'été camionette</t>
  </si>
  <si>
    <t>Roue de sécour Mercedes camion (hiver)</t>
  </si>
  <si>
    <t>CRISSIER REZ</t>
  </si>
  <si>
    <t>CRISSIER 1ER</t>
  </si>
  <si>
    <t xml:space="preserve">Chaise visiteur MOON noir pied luge </t>
  </si>
  <si>
    <t xml:space="preserve">Chaise visiteur MOON blanc pied luge </t>
  </si>
  <si>
    <t>Chaise visiteur Giroflex Grise</t>
  </si>
  <si>
    <t>Girofelx</t>
  </si>
  <si>
    <t>Chaise visiteur noir pied gris BS</t>
  </si>
  <si>
    <r>
      <rPr>
        <sz val="11"/>
        <color rgb="FFFF0000"/>
        <rFont val="Calibri"/>
        <family val="2"/>
        <scheme val="minor"/>
      </rPr>
      <t xml:space="preserve">BUREAU Romanel </t>
    </r>
    <r>
      <rPr>
        <sz val="11"/>
        <color theme="1"/>
        <rFont val="Calibri"/>
        <family val="2"/>
        <scheme val="minor"/>
      </rPr>
      <t>/ CRISSIER REZ</t>
    </r>
  </si>
  <si>
    <t>Tabouret turquoise reglable en hauteur avec lift a gaz</t>
  </si>
  <si>
    <t>Profim</t>
  </si>
  <si>
    <t xml:space="preserve">Chaise du Bureau Bleu </t>
  </si>
  <si>
    <t>Wilkhahn</t>
  </si>
  <si>
    <t>Chaise de Bureau bleu Futu Mesh</t>
  </si>
  <si>
    <t>HAG</t>
  </si>
  <si>
    <t>Rubix comm</t>
  </si>
  <si>
    <t>Tabouet beige en tessu pied en bois</t>
  </si>
  <si>
    <t>Andreu World</t>
  </si>
  <si>
    <t>ADV Constructions</t>
  </si>
  <si>
    <t>Tabouret NOIR</t>
  </si>
  <si>
    <t>Tolix</t>
  </si>
  <si>
    <t xml:space="preserve">Tables pliante </t>
  </si>
  <si>
    <t>Bean Bag WAVE</t>
  </si>
  <si>
    <t xml:space="preserve">Table en Bois </t>
  </si>
  <si>
    <t>Luis XIV</t>
  </si>
  <si>
    <t>IKEA</t>
  </si>
  <si>
    <t>Etagere mural S SNAKE Rouge</t>
  </si>
  <si>
    <t>Niche de travail + canapé Gotesson + Tapis</t>
  </si>
  <si>
    <t>Chaise haute blanche Wait</t>
  </si>
  <si>
    <t>Table basse Gris ronde 40⌀ ,a trois pieds chenes</t>
  </si>
  <si>
    <t>Chaise du bureau Gris</t>
  </si>
  <si>
    <t xml:space="preserve">Chaise du bureau Gris </t>
  </si>
  <si>
    <t>COCOON</t>
  </si>
  <si>
    <t>Fauteuil SIC420 avec l'appui-tête DIVA</t>
  </si>
  <si>
    <t>LIRA</t>
  </si>
  <si>
    <t>Fauteuil noir LIRA/ comme ALISSIA</t>
  </si>
  <si>
    <t>Normum cop</t>
  </si>
  <si>
    <t>Chaise Du Bureau assises GRISE</t>
  </si>
  <si>
    <t>pas dans Winbiz</t>
  </si>
  <si>
    <t>1er étage</t>
  </si>
  <si>
    <t>Chaise de bureau DEKA gris</t>
  </si>
  <si>
    <t>Chaise de bureau COCOON gris</t>
  </si>
  <si>
    <t>Table de réunion pliante en T 180x80 occasion</t>
  </si>
  <si>
    <t>DOMINO180</t>
  </si>
  <si>
    <t>Table de réunion pliante en T 160x80 occasion</t>
  </si>
  <si>
    <t>DOMINO160</t>
  </si>
  <si>
    <t>Table pliante occasion gris claire 120x80cm - Mextra</t>
  </si>
  <si>
    <t>Poubelle noir "14L" modèle 2</t>
  </si>
  <si>
    <t>Poubelle noir "14L" modèle 1</t>
  </si>
  <si>
    <t>Fauteuil de bureau avec accourdoire noir occasion- RAIFFEISEN</t>
  </si>
  <si>
    <t>Cloisons acoustiques en PET 80x200</t>
  </si>
  <si>
    <t>Cloisons acoustiques en PET 120x800</t>
  </si>
  <si>
    <t>Vestiare RUBENgris gris sans séparation occasion - Mades</t>
  </si>
  <si>
    <t>REZ</t>
  </si>
  <si>
    <t>Vestiaire métallique 800x900x500 - SAMI</t>
  </si>
  <si>
    <t>6010130-7035</t>
  </si>
  <si>
    <t>Armoire penderie grise - ULYS</t>
  </si>
  <si>
    <t>Gift Media ( pas à nous)</t>
  </si>
  <si>
    <t xml:space="preserve">Table ronde 120 - Réservation USB Factory </t>
  </si>
  <si>
    <t>COM120</t>
  </si>
  <si>
    <t>Bibliothèque métl. Grise1200x920x420 - MEDI</t>
  </si>
  <si>
    <t>Tabouret en Z, pied métallique, assise PVC noir</t>
  </si>
  <si>
    <t>ZURICH</t>
  </si>
  <si>
    <t>Réfrigérateur VD318RW  avec freezer</t>
  </si>
  <si>
    <t>VD-318RW</t>
  </si>
  <si>
    <t>Table polyvalente grise - ELENA 750x2000x800</t>
  </si>
  <si>
    <t xml:space="preserve">OCC5118200  </t>
  </si>
  <si>
    <t>Table polyvalente grise - ELENA 750x1800x800</t>
  </si>
  <si>
    <t xml:space="preserve">OCC5118180         </t>
  </si>
  <si>
    <t>Porte-manteaux métallique mural HNG6</t>
  </si>
  <si>
    <t xml:space="preserve">OCC15310601032   </t>
  </si>
  <si>
    <t xml:space="preserve">Chaise de bureau pivotante </t>
  </si>
  <si>
    <t xml:space="preserve">OCCSIC630-SZZ100-A            </t>
  </si>
  <si>
    <t>Chaise de bureau pivotante</t>
  </si>
  <si>
    <t xml:space="preserve">OCCSIC630  </t>
  </si>
  <si>
    <t>couloir LEMAN 1 x</t>
  </si>
  <si>
    <t>Table pliante H  740x1600x800 - KIRA OCC</t>
  </si>
  <si>
    <t>OCCTA-PL-004</t>
  </si>
  <si>
    <t>Set 1 table + 2 bancs pliables 2200 - GARTEN2 OCC</t>
  </si>
  <si>
    <t>OCCGARTEN2</t>
  </si>
  <si>
    <t>Table de bureau pieds en T 740x1600x800</t>
  </si>
  <si>
    <t>OCCDZT168</t>
  </si>
  <si>
    <t>Table de conférence diam. 1200x720 - JESSIKA OCC</t>
  </si>
  <si>
    <t>OCCCZM120</t>
  </si>
  <si>
    <t>Table de réunion ronde 740xØ900</t>
  </si>
  <si>
    <t>OCCCOM090</t>
  </si>
  <si>
    <t>Table de conférence diam. 1200x720 - JESSIKA</t>
  </si>
  <si>
    <t>CZM120M1M</t>
  </si>
  <si>
    <t>Table de conférence diam. 1000x720</t>
  </si>
  <si>
    <t>CZM100M1M</t>
  </si>
  <si>
    <t>Armoire portes battantes 1200x920x420 - ESTEBAN</t>
  </si>
  <si>
    <t>6110150</t>
  </si>
  <si>
    <t>Vestiaire métallique industrie propre - JOSÉ</t>
  </si>
  <si>
    <t>Armoire portes battantes 1950x1200x420 - FRANK120</t>
  </si>
  <si>
    <t>Table de réunion ronde 750xØ1200</t>
  </si>
  <si>
    <t>000120</t>
  </si>
  <si>
    <t>Table de réunion ronde 750xØ1000</t>
  </si>
  <si>
    <t>000100</t>
  </si>
  <si>
    <t>15.12.23</t>
  </si>
  <si>
    <t>11.12.23</t>
  </si>
  <si>
    <t>06.12.23</t>
  </si>
  <si>
    <t xml:space="preserve"> 05.12.23 
Jura-Crissier</t>
  </si>
  <si>
    <t xml:space="preserve">Déscription </t>
  </si>
  <si>
    <t>Article</t>
  </si>
  <si>
    <t>Stock Crissier</t>
  </si>
  <si>
    <t>x</t>
  </si>
  <si>
    <t xml:space="preserve">Table de réunion pliante en T </t>
  </si>
  <si>
    <t>OCCTable DOMINO180</t>
  </si>
  <si>
    <t>OCCTable DOMINO160</t>
  </si>
  <si>
    <t xml:space="preserve">120cm </t>
  </si>
  <si>
    <t xml:space="preserve">OCCTable pliante </t>
  </si>
  <si>
    <t>Porte coulissante, 3 hauteurs</t>
  </si>
  <si>
    <t xml:space="preserve">OCCEtagère SEDUS </t>
  </si>
  <si>
    <t>Porte coulissante, 4 hauteurs</t>
  </si>
  <si>
    <t xml:space="preserve">2 modèles différents </t>
  </si>
  <si>
    <t xml:space="preserve">OCCPoubelle </t>
  </si>
  <si>
    <t>noir</t>
  </si>
  <si>
    <t xml:space="preserve">OCCChaise de bureau </t>
  </si>
  <si>
    <t xml:space="preserve"> Narbutas 80x200</t>
  </si>
  <si>
    <t>Cloisons acoustiques en PET</t>
  </si>
  <si>
    <t xml:space="preserve"> Narbutas 120x200</t>
  </si>
  <si>
    <r>
      <t xml:space="preserve">Table ronde 120 - </t>
    </r>
    <r>
      <rPr>
        <b/>
        <sz val="11"/>
        <color rgb="FFFF0000"/>
        <rFont val="Calibri"/>
        <family val="2"/>
        <scheme val="minor"/>
      </rPr>
      <t xml:space="preserve">Réservation USB Factory </t>
    </r>
  </si>
  <si>
    <t xml:space="preserve">Mobilier Showroom </t>
  </si>
  <si>
    <t>Stock GG</t>
  </si>
  <si>
    <t>Pneu GL250 Hiver</t>
  </si>
  <si>
    <t>Bouge</t>
  </si>
  <si>
    <t>SURSTOCK</t>
  </si>
  <si>
    <t/>
  </si>
  <si>
    <t>OK</t>
  </si>
  <si>
    <t>Structure métallique pour passage de câbles</t>
  </si>
  <si>
    <t>ZNZ010</t>
  </si>
  <si>
    <t>Table cafétéria aluminium 720-1120xØ600 - VENISE</t>
  </si>
  <si>
    <t>VENISE</t>
  </si>
  <si>
    <t>Table pliante T 740x1600x800 - KAROLINA</t>
  </si>
  <si>
    <t>TA-PL-005</t>
  </si>
  <si>
    <t>Fauteuil de travail noir OFELIA</t>
  </si>
  <si>
    <t>SUC010+SZZ101-A-C14GM8</t>
  </si>
  <si>
    <t>Chaise visiteur piètement luge 840x560x600</t>
  </si>
  <si>
    <t>SIA124-GE1-PM1H</t>
  </si>
  <si>
    <t>Chaise pliante métal noir assise noire - SARA3</t>
  </si>
  <si>
    <t>SARA3</t>
  </si>
  <si>
    <t>Porte pour vestiaire RUBEN</t>
  </si>
  <si>
    <t>RUBENDOOR</t>
  </si>
  <si>
    <t>Chaise coquille plastique noir</t>
  </si>
  <si>
    <t>RE-SI-014</t>
  </si>
  <si>
    <t>Caisson mobile 3 tiroirs 510x415x500</t>
  </si>
  <si>
    <t>PSR532M1MX</t>
  </si>
  <si>
    <t xml:space="preserve">  -   -</t>
  </si>
  <si>
    <t>Serrure à  moraillon  pour cadenas vestiaires M</t>
  </si>
  <si>
    <t>PMKALOCK</t>
  </si>
  <si>
    <t>Chaise de bureau pivotante 1025-1145x680x680 OCC</t>
  </si>
  <si>
    <t>OCCSIC630-SZZ100-A</t>
  </si>
  <si>
    <t>OCCSIC630</t>
  </si>
  <si>
    <t>Lisse en bois 7 crochets PU 1500</t>
  </si>
  <si>
    <t>LI-BO-150-PU</t>
  </si>
  <si>
    <t>30.10.2023: 10</t>
  </si>
  <si>
    <t>Lisse en bois 5 crochets PU 1000</t>
  </si>
  <si>
    <t>LI-BO-100-PU</t>
  </si>
  <si>
    <t>Cuisine compacte - évier à droite</t>
  </si>
  <si>
    <t>KZ1000101WSW</t>
  </si>
  <si>
    <t>Cuisine compacte - évier à gauche</t>
  </si>
  <si>
    <t>KZ1000100WSW</t>
  </si>
  <si>
    <t>Chaise visiteur en tissu noir - ISIS</t>
  </si>
  <si>
    <t>ISO001</t>
  </si>
  <si>
    <t>Set 1 table + 2 bancs pliables 2200 - GARTEN2</t>
  </si>
  <si>
    <t>GARTEN2</t>
  </si>
  <si>
    <t>Vestiaire métallique 2 portes 2x40cm</t>
  </si>
  <si>
    <t>FOOTLESS</t>
  </si>
  <si>
    <t>Fiche électrique Suisse blanche</t>
  </si>
  <si>
    <t>FICHE-CHB</t>
  </si>
  <si>
    <t>Palette EURO</t>
  </si>
  <si>
    <t>EUROPAL</t>
  </si>
  <si>
    <t>Structure ajustable table électrique 580-1230</t>
  </si>
  <si>
    <t>ET223(IB)</t>
  </si>
  <si>
    <t>Table de bureau pieds en T 740x1600x800 blanc</t>
  </si>
  <si>
    <t>DZT146-I-DZP168-M1M</t>
  </si>
  <si>
    <t>Table de conférence pieds en T 740x2400x1200</t>
  </si>
  <si>
    <t>DZM242-I-ZNZ010-M1M</t>
  </si>
  <si>
    <t>Caisson mobile mélaminé 3 tiroirs 560x428x600</t>
  </si>
  <si>
    <t>DNF632M1M1MQ</t>
  </si>
  <si>
    <t>Retour de bureau OK 740x800x600</t>
  </si>
  <si>
    <t>DNC080UM1M</t>
  </si>
  <si>
    <t>Bureau droit mélaminé 740x1800x800</t>
  </si>
  <si>
    <t>DNA180UM1M</t>
  </si>
  <si>
    <t>Bureau droit mélaminé 740x1600x800</t>
  </si>
  <si>
    <t>DNA160UM1M</t>
  </si>
  <si>
    <t>Bureau droit mélaminé 740x1400x800</t>
  </si>
  <si>
    <t>DNA140UM1M</t>
  </si>
  <si>
    <t>Climatiseur mobile 3 en 1 10'000 BTU/h</t>
  </si>
  <si>
    <t>CLIM10KBTU</t>
  </si>
  <si>
    <t>Chaise en bois piétement noir - CLARA2</t>
  </si>
  <si>
    <t>CLARA2</t>
  </si>
  <si>
    <t>Chaise en bois piétement noir - KAREN</t>
  </si>
  <si>
    <t>CHR029005</t>
  </si>
  <si>
    <t>Cadenas</t>
  </si>
  <si>
    <t>CADENAS</t>
  </si>
  <si>
    <t>Ensemble de suspensions pour cloison PET</t>
  </si>
  <si>
    <t>AWZ001</t>
  </si>
  <si>
    <t>Cloison acoustique en PET</t>
  </si>
  <si>
    <t>AWU121</t>
  </si>
  <si>
    <t>AWU081</t>
  </si>
  <si>
    <t>Bouchons de lit métallique individuel 8 pièces</t>
  </si>
  <si>
    <t>6016122_CAPS</t>
  </si>
  <si>
    <t>Vestiaire métallique industrie gris/bleu - CARLOS</t>
  </si>
  <si>
    <t>6010120-5010</t>
  </si>
  <si>
    <t>02.02.2022: 8</t>
  </si>
  <si>
    <t>Etagère métallique 1200x420</t>
  </si>
  <si>
    <t>15310901036-120</t>
  </si>
  <si>
    <t>Bloc multiprise Alu</t>
  </si>
  <si>
    <t>613222200000</t>
  </si>
  <si>
    <t>09.11.2023: 1</t>
  </si>
  <si>
    <t>Armoire rideaux métallique 750x1200x450 - SONIA</t>
  </si>
  <si>
    <t>6111150</t>
  </si>
  <si>
    <t>Armoire rideaux métallique 1350x1200x450 - ROLITO</t>
  </si>
  <si>
    <t>6111120</t>
  </si>
  <si>
    <t>23.06.2023: 5</t>
  </si>
  <si>
    <t>Armoire rideaux métallique 1950x1200x450 - ROLO</t>
  </si>
  <si>
    <t>6111100</t>
  </si>
  <si>
    <t>Armoire à plans métallique, 20 cases - MARKUS</t>
  </si>
  <si>
    <t>6110146</t>
  </si>
  <si>
    <t>23.06.2023: 23</t>
  </si>
  <si>
    <t>Armoire à plans métallique, 36 cases - FRED</t>
  </si>
  <si>
    <t>6110145</t>
  </si>
  <si>
    <t>Bibliothèque métallique 1800x800x380</t>
  </si>
  <si>
    <t>6110141</t>
  </si>
  <si>
    <t>Bibliothèque métallique 1950x920x420 - FRANKY</t>
  </si>
  <si>
    <t>6110140</t>
  </si>
  <si>
    <t>Bibliothèque métallique 1200x920x420 - ESTEBAN</t>
  </si>
  <si>
    <t>6110139</t>
  </si>
  <si>
    <t>23.06.2023: 6</t>
  </si>
  <si>
    <t>Bibliothèque métallique 1000x800x380</t>
  </si>
  <si>
    <t>6110138</t>
  </si>
  <si>
    <t>23.06.2023: 16</t>
  </si>
  <si>
    <t>Armoire portes battantes 1800x800x380 - KLEIN</t>
  </si>
  <si>
    <t>6110120</t>
  </si>
  <si>
    <t>Armoire portes battantes 1950x920x420 - FRANK</t>
  </si>
  <si>
    <t>6110110</t>
  </si>
  <si>
    <t>6110100</t>
  </si>
  <si>
    <t>Aimants 30mm noir 10 pièces</t>
  </si>
  <si>
    <t>6018524</t>
  </si>
  <si>
    <t>30.10.2023: 5</t>
  </si>
  <si>
    <t>Grille à chaussures pour banc de 2000mm</t>
  </si>
  <si>
    <t>6017252</t>
  </si>
  <si>
    <t>Grille à chaussures pour banc de 1500mm</t>
  </si>
  <si>
    <t>6017251</t>
  </si>
  <si>
    <t>Banc non empilable 400x2000x400 - GREG200</t>
  </si>
  <si>
    <t>6017222</t>
  </si>
  <si>
    <t>Banc non empilable 400x1500x400 - GREG150</t>
  </si>
  <si>
    <t>6017221</t>
  </si>
  <si>
    <t>Socle banc 80, vestiaire industrie salissante</t>
  </si>
  <si>
    <t>6017103</t>
  </si>
  <si>
    <t>Socle banc 60, vestiaire industrie propre</t>
  </si>
  <si>
    <t>6017102</t>
  </si>
  <si>
    <t>Lit métallique individuel 1020x2008x980</t>
  </si>
  <si>
    <t>6016122</t>
  </si>
  <si>
    <t>Lit métallique à étage 1600x2008x980</t>
  </si>
  <si>
    <t>6016112</t>
  </si>
  <si>
    <t>Vestiaire métallique industrie 3 cases - JOSÉ</t>
  </si>
  <si>
    <t>6010130</t>
  </si>
  <si>
    <t>Caisson mobile métallique, 3 tiroirs - TYRION</t>
  </si>
  <si>
    <t>5410110</t>
  </si>
  <si>
    <t>Table polyvalente grise 750x2000x800 - ELENA</t>
  </si>
  <si>
    <t>5118200</t>
  </si>
  <si>
    <t>Table polyvalente grise 750x1800x800 - ELENA</t>
  </si>
  <si>
    <t>5118180</t>
  </si>
  <si>
    <t>Table polyvalente grise 750x1600x800 - ELENA</t>
  </si>
  <si>
    <t>5118160</t>
  </si>
  <si>
    <t>Table polyvalente grise 750x1400x800 - ELENA</t>
  </si>
  <si>
    <t>5118140</t>
  </si>
  <si>
    <t>23.06.2023: 11</t>
  </si>
  <si>
    <t>Table polyvalente grise 750x1200x800 - ELENA</t>
  </si>
  <si>
    <t>5118121</t>
  </si>
  <si>
    <t>30.10.2023: 25</t>
  </si>
  <si>
    <t>Table polyvalente grise 750x800x800 - ELENA</t>
  </si>
  <si>
    <t>5118080</t>
  </si>
  <si>
    <t>Tableau blanc magnétique 900x1200 - CASPER2</t>
  </si>
  <si>
    <t>4976053</t>
  </si>
  <si>
    <t>08.11.2023: 40
09.11.2023: 40</t>
  </si>
  <si>
    <t>Corbeille à papier en plastique 14 L</t>
  </si>
  <si>
    <t>3336009</t>
  </si>
  <si>
    <t>Effaceur pour tableau blanc</t>
  </si>
  <si>
    <t>3182612</t>
  </si>
  <si>
    <t>Convecteur électrique 2000 W</t>
  </si>
  <si>
    <t>800603</t>
  </si>
  <si>
    <t>Tableau blanc magnétique 1200x1800</t>
  </si>
  <si>
    <t>153703</t>
  </si>
  <si>
    <t>Marqueurs pour tableau blanc</t>
  </si>
  <si>
    <t>149969</t>
  </si>
  <si>
    <t>Climatiseur 9'000 BTU</t>
  </si>
  <si>
    <t>101632</t>
  </si>
  <si>
    <t>Plateau mélaminé 1800x800mm - ELENA</t>
  </si>
  <si>
    <t>100014</t>
  </si>
  <si>
    <t>Plateau mélaminé 1600x800 - ELENA</t>
  </si>
  <si>
    <t>100013</t>
  </si>
  <si>
    <t>Micro-ondes 700 Watt, 20 Litres</t>
  </si>
  <si>
    <t>019074</t>
  </si>
  <si>
    <t>1er Etage</t>
  </si>
  <si>
    <t>Comparaison</t>
  </si>
  <si>
    <t>Bouge?</t>
  </si>
  <si>
    <t>Surstock</t>
  </si>
  <si>
    <t>01.01.2023-15.11.23</t>
  </si>
  <si>
    <t>16.11.2022-31.12.22</t>
  </si>
  <si>
    <t>available</t>
  </si>
  <si>
    <t>ordred</t>
  </si>
  <si>
    <t>reserved</t>
  </si>
  <si>
    <t>dl_qte6</t>
  </si>
  <si>
    <t>dl_qte5</t>
  </si>
  <si>
    <t>dl_supplem</t>
  </si>
  <si>
    <t>dl_stock</t>
  </si>
  <si>
    <t>dl_qte4</t>
  </si>
  <si>
    <t>dl_qte3</t>
  </si>
  <si>
    <t>dl_qte2</t>
  </si>
  <si>
    <t>dl_qte1</t>
  </si>
  <si>
    <t>dl_date1</t>
  </si>
  <si>
    <t>ar_qtecom</t>
  </si>
  <si>
    <t>ar_qteini</t>
  </si>
  <si>
    <t>ar_qtemin</t>
  </si>
  <si>
    <t>ar_qtemax</t>
  </si>
  <si>
    <t>L :160 (nova wood)</t>
  </si>
  <si>
    <t>sorti</t>
  </si>
  <si>
    <t>Vendu</t>
  </si>
  <si>
    <t>Quantité
2021</t>
  </si>
  <si>
    <t>Caisson occasion</t>
  </si>
  <si>
    <t>Table1800x900mm occasion</t>
  </si>
  <si>
    <t>Chine</t>
  </si>
  <si>
    <t>PA incl. Frais</t>
  </si>
  <si>
    <t>TOTAL</t>
  </si>
  <si>
    <t>Qte au 
15.12.24</t>
  </si>
  <si>
    <t>JURA</t>
  </si>
  <si>
    <t>CERVIN</t>
  </si>
  <si>
    <t>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</si>
</sst>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2" fontId="5" fillId="0" borderId="0" xfId="0" applyNumberFormat="1" applyFont="1"/>
    <xf numFmtId="2" fontId="3" fillId="0" borderId="0" xfId="0" applyNumberFormat="1" applyFont="1"/>
    <xf numFmtId="2" fontId="0" fillId="0" borderId="0" xfId="0" applyNumberFormat="1" applyFont="1"/>
    <xf numFmtId="2" fontId="0" fillId="2" borderId="0" xfId="0" applyNumberFormat="1" applyFill="1"/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Font="1"/>
    <xf numFmtId="0" fontId="8" fillId="2" borderId="0" xfId="0" applyFont="1" applyFill="1" applyAlignment="1">
      <alignment horizontal="right" wrapText="1"/>
    </xf>
    <xf numFmtId="0" fontId="8" fillId="2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8" fillId="0" borderId="0" xfId="0" applyNumberFormat="1" applyFont="1"/>
    <xf numFmtId="164" fontId="8" fillId="0" borderId="0" xfId="0" applyNumberFormat="1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/>
    <xf numFmtId="0" fontId="0" fillId="3" borderId="1" xfId="0" applyFill="1" applyBorder="1"/>
    <xf numFmtId="0" fontId="0" fillId="4" borderId="4" xfId="0" applyFill="1" applyBorder="1"/>
    <xf numFmtId="0" fontId="0" fillId="0" borderId="5" xfId="0" applyBorder="1"/>
    <xf numFmtId="0" fontId="0" fillId="4" borderId="5" xfId="0" applyFill="1" applyBorder="1"/>
    <xf numFmtId="0" fontId="0" fillId="2" borderId="3" xfId="0" applyFill="1" applyBorder="1"/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5" fillId="0" borderId="0" xfId="0" applyFont="1"/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6" xfId="0" applyFont="1" applyBorder="1"/>
    <xf numFmtId="0" fontId="0" fillId="0" borderId="5" xfId="0" applyFont="1" applyBorder="1" applyAlignment="1">
      <alignment horizontal="center" wrapText="1"/>
    </xf>
    <xf numFmtId="0" fontId="5" fillId="0" borderId="5" xfId="0" applyFont="1" applyBorder="1"/>
    <xf numFmtId="0" fontId="0" fillId="0" borderId="5" xfId="0" applyFont="1" applyBorder="1"/>
    <xf numFmtId="0" fontId="7" fillId="0" borderId="5" xfId="0" applyFont="1" applyBorder="1" applyAlignment="1">
      <alignment horizontal="left"/>
    </xf>
    <xf numFmtId="0" fontId="0" fillId="0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5" fillId="0" borderId="1" xfId="0" applyNumberFormat="1" applyFont="1" applyBorder="1"/>
    <xf numFmtId="2" fontId="0" fillId="0" borderId="1" xfId="0" applyNumberFormat="1" applyBorder="1"/>
    <xf numFmtId="2" fontId="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Font="1" applyBorder="1"/>
    <xf numFmtId="1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2" fillId="0" borderId="3" xfId="0" applyFont="1" applyBorder="1"/>
    <xf numFmtId="2" fontId="5" fillId="2" borderId="1" xfId="0" applyNumberFormat="1" applyFont="1" applyFill="1" applyBorder="1"/>
    <xf numFmtId="0" fontId="0" fillId="0" borderId="8" xfId="0" applyBorder="1"/>
    <xf numFmtId="0" fontId="0" fillId="0" borderId="4" xfId="0" applyBorder="1" applyAlignment="1">
      <alignment horizontal="center"/>
    </xf>
    <xf numFmtId="2" fontId="5" fillId="0" borderId="4" xfId="0" applyNumberFormat="1" applyFont="1" applyBorder="1"/>
    <xf numFmtId="2" fontId="0" fillId="0" borderId="4" xfId="0" applyNumberFormat="1" applyBorder="1"/>
    <xf numFmtId="2" fontId="7" fillId="0" borderId="4" xfId="0" applyNumberFormat="1" applyFon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3" fillId="0" borderId="5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7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1" fontId="11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7" xfId="0" applyFont="1" applyFill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2" xfId="0" applyNumberFormat="1" applyFont="1" applyBorder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2" formatCode="0.0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7030A0"/>
        <name val="Calibri"/>
        <family val="2"/>
        <scheme val="minor"/>
      </font>
      <numFmt numFmtId="2" formatCode="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2" formatCode="0.0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7030A0"/>
        <name val="Calibri"/>
        <family val="2"/>
        <scheme val="minor"/>
      </font>
      <numFmt numFmtId="2" formatCode="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Style de tableau 1" pivot="0" count="0" xr9:uid="{C66EB7C8-6533-4EEF-A3CE-5FF445CD693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ndra Schmid" id="{E5D67E37-0CDB-44B5-817E-0620DCF5B3F3}" userId="S-1-5-21-27800273-1052648655-3620229646-1106" providerId="AD"/>
  <person displayName="Bettina Pasche" id="{572194AB-30C9-4156-8061-3127318A001E}" userId="S::bettina.pasche@promerkasuisse.onmicrosoft.com::a2016028-c938-47bb-bd30-214f1d532f8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DBAA1D9-A125-465D-A05A-8CFDDC1FF055}" name="Tableau13458" displayName="Tableau13458" ref="A5:M63" totalsRowShown="0" headerRowDxfId="54" headerRowBorderDxfId="53" tableBorderDxfId="52" totalsRowBorderDxfId="51">
  <autoFilter ref="A5:M63" xr:uid="{D9514BDA-928B-4D5F-9304-42E68BAFFAA8}"/>
  <sortState xmlns:xlrd2="http://schemas.microsoft.com/office/spreadsheetml/2017/richdata2" ref="A6:M60">
    <sortCondition ref="E5:E63"/>
  </sortState>
  <tableColumns count="13">
    <tableColumn id="2" xr3:uid="{6DFFDAA2-BABA-4DC4-8E3A-0EDA40967818}" name="Description" dataDxfId="50"/>
    <tableColumn id="3" xr3:uid="{40C70789-A8AD-4573-B880-3B9B69178CBE}" name="Date d'achat_x000a_Date entrée" dataDxfId="49"/>
    <tableColumn id="6" xr3:uid="{72733EFF-987F-45ED-916A-B043E3425771}" name="PA/ pce" dataDxfId="48"/>
    <tableColumn id="7" xr3:uid="{1C1AD8A1-1DB2-4409-9F75-15ED9C2D786D}" name="PA incl. Frais" dataDxfId="47"/>
    <tableColumn id="8" xr3:uid="{51343A81-CF04-4301-86CB-67363A262295}" name="Fournisseur" dataDxfId="46"/>
    <tableColumn id="15" xr3:uid="{64099402-A091-4B08-B21E-9D44F61EC3F3}" name="Commentaire" dataDxfId="45"/>
    <tableColumn id="9" xr3:uid="{F2B0F6AB-7E47-4367-B8FF-3A3DE127A001}" name="Date sortie" dataDxfId="44"/>
    <tableColumn id="14" xr3:uid="{850049C8-A47F-4B3A-949F-10A23E9AF948}" name="Quantité_x000a_2021" dataDxfId="43"/>
    <tableColumn id="11" xr3:uid="{AED2F9AE-747D-494E-A21E-C9722103E833}" name="Qte au _x000a_22.08.23" dataDxfId="42"/>
    <tableColumn id="12" xr3:uid="{4E38462A-F13F-4290-B980-E74A13319187}" name="Qte au _x000a_07.09.23" dataDxfId="41"/>
    <tableColumn id="13" xr3:uid="{CA32BE9F-EF1D-4CBC-B37C-FBC23053FEFA}" name="Qte au _x000a_15.12.23" dataDxfId="40"/>
    <tableColumn id="1" xr3:uid="{492D2C5B-EFF1-4B78-814C-D707CBE82B0A}" name="Qte au _x000a_15.12.24" dataDxfId="39"/>
    <tableColumn id="4" xr3:uid="{06AA0C0D-7D68-4DF5-AD2B-6B1F874EE6EB}" name="Colonne1" dataDxfId="38"/>
  </tableColumns>
  <tableStyleInfo name="Style de tableau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E18B7D-7FAD-4288-B5C3-4022B2BEB673}" name="Tableau1345" displayName="Tableau1345" ref="A5:L79" totalsRowShown="0" headerRowDxfId="37" headerRowBorderDxfId="36" tableBorderDxfId="35" totalsRowBorderDxfId="34">
  <autoFilter ref="A5:L79" xr:uid="{D9514BDA-928B-4D5F-9304-42E68BAFFAA8}"/>
  <sortState xmlns:xlrd2="http://schemas.microsoft.com/office/spreadsheetml/2017/richdata2" ref="A11:L79">
    <sortCondition ref="E5:E79"/>
  </sortState>
  <tableColumns count="12">
    <tableColumn id="2" xr3:uid="{8CF782EC-98BD-4F17-AF8E-7BD9559E81BC}" name="Description" dataDxfId="33"/>
    <tableColumn id="3" xr3:uid="{63F3ADAE-B81D-4F44-8278-2C922519284C}" name="Date d'achat_x000a_Date entrée" dataDxfId="32"/>
    <tableColumn id="6" xr3:uid="{0B47027C-B870-4965-8900-0FBC016D26F4}" name="PA/ pce" dataDxfId="31"/>
    <tableColumn id="7" xr3:uid="{C8E663D1-CB86-46D6-86E8-1966F1B9162C}" name="PA incl. Frais" dataDxfId="30"/>
    <tableColumn id="8" xr3:uid="{703206A6-EC68-4BFE-B923-467C83100630}" name="Fournisseur" dataDxfId="29"/>
    <tableColumn id="15" xr3:uid="{1C1954BD-847F-49F2-9345-F1529EA4E5CB}" name="Commentaire" dataDxfId="28"/>
    <tableColumn id="9" xr3:uid="{56AF642C-CCEA-4A33-A4DA-8819FE86DF36}" name="Date sortie" dataDxfId="27"/>
    <tableColumn id="14" xr3:uid="{9671917E-A5AB-4E17-A121-AB2A9ACC9518}" name="Quantité_x000a_2021" dataDxfId="26"/>
    <tableColumn id="11" xr3:uid="{E69CF674-CCDF-45D6-8FCF-A3A2505B4003}" name="Qte au _x000a_22.08.23" dataDxfId="25"/>
    <tableColumn id="12" xr3:uid="{A8311D15-FCF9-47DB-B6E8-53EF985D3D49}" name="Qte au _x000a_07.09.23" dataDxfId="24"/>
    <tableColumn id="13" xr3:uid="{F559362D-F550-4DAA-A915-CDBAE3C51D05}" name="Qte au _x000a_15.12.23" dataDxfId="23"/>
    <tableColumn id="4" xr3:uid="{07F0998E-E659-4442-B885-B6C6C5FDD093}" name="Emplacement" dataDxfId="22"/>
  </tableColumns>
  <tableStyleInfo name="Style de tableau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AEE67E6-A1DA-4F2C-B485-94781966F081}" name="Tableau57" displayName="Tableau57" ref="A5:M14" totalsRowShown="0" headerRowDxfId="21">
  <autoFilter ref="A5:M14" xr:uid="{0AEE67E6-A1DA-4F2C-B485-94781966F081}"/>
  <tableColumns count="13">
    <tableColumn id="1" xr3:uid="{3BB9172F-EEC1-48DC-911F-3BCC582424DE}" name="Description"/>
    <tableColumn id="2" xr3:uid="{C18B682B-8CFE-4E21-8019-9F33E2742EC9}" name="Date d'achat_x000a_Date entrée"/>
    <tableColumn id="3" xr3:uid="{71B4D076-37C7-4391-9AAB-A57F3D7B6775}" name="Occasion"/>
    <tableColumn id="4" xr3:uid="{D9E2BE84-38B5-47A9-B7A4-37F920FE05F9}" name="PA/ pce"/>
    <tableColumn id="5" xr3:uid="{8D0C9F25-172E-4D61-A23A-E3DEA73DA253}" name="PA revient"/>
    <tableColumn id="6" xr3:uid="{54F04FD2-8C34-4FD1-A19E-6847A08BABCF}" name="Fournisseur"/>
    <tableColumn id="7" xr3:uid="{B4D5C323-2CE2-45BC-A4F0-9D79221D5407}" name="Commentaire"/>
    <tableColumn id="8" xr3:uid="{00A54581-B0C4-40C2-8B0E-C59C85345007}" name="Date sortie"/>
    <tableColumn id="9" xr3:uid="{115E55B1-6C29-437E-A5A9-E35F9BEDABE5}" name="Colonne1"/>
    <tableColumn id="10" xr3:uid="{2BE2B865-60C1-4FC5-8D34-3B0CE5021DB6}" name="Colonne2"/>
    <tableColumn id="11" xr3:uid="{1F5BF09F-504D-43B0-98B5-DA19E539B7AE}" name="Colonne3"/>
    <tableColumn id="12" xr3:uid="{E7A627E7-F6EC-420A-96DF-75CEFC89F9AC}" name="Qte au _x000a_15.12.23"/>
    <tableColumn id="13" xr3:uid="{2A748A2E-9931-44E9-A50A-2BEB7BAD52A1}" name="Emplacement"/>
  </tableColumns>
  <tableStyleInfo name="Style de tableau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A3F029-017D-448B-92DA-765B7883AD37}" name="Tableau24" displayName="Tableau24" ref="A4:H38" totalsRowShown="0" headerRowDxfId="20">
  <autoFilter ref="A4:H38" xr:uid="{F8915E07-3AD9-48C5-BAB4-F3762E0B2F78}"/>
  <tableColumns count="8">
    <tableColumn id="2" xr3:uid="{9027F7BA-B69F-4AFA-897B-90C1C2950614}" name="Article" dataDxfId="19"/>
    <tableColumn id="3" xr3:uid="{4414E373-AEF5-46C6-BFB5-1EBE00DC130E}" name="Déscription "/>
    <tableColumn id="4" xr3:uid="{05F5D9A4-92DB-46ED-AF0B-1C8637BE424D}" name=" 05.12.23 _x000a_Jura-Crissier"/>
    <tableColumn id="5" xr3:uid="{C22E4DC7-4C51-4726-A9DC-36E9744ED8B9}" name="06.12.23"/>
    <tableColumn id="6" xr3:uid="{A8567655-F6D0-481C-9F69-2FB210688131}" name="11.12.23"/>
    <tableColumn id="7" xr3:uid="{50FFE46B-31E8-4447-AAE8-6AD0E8F2E0A4}" name="15.12.23"/>
    <tableColumn id="8" xr3:uid="{AFBBB2AF-62C3-4A15-9357-F8412455992A}" name="Emplacement"/>
    <tableColumn id="1" xr3:uid="{737AB215-DDA1-4EC8-8441-C5746DB3685A}" name="Commentaire" dataDxfId="18"/>
  </tableColumns>
  <tableStyleInfo name="Style de tableau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57385-A45A-4E8F-B3CD-CE7A5ADECF6E}" name="Tableau134" displayName="Tableau134" ref="A5:J44" totalsRowShown="0" headerRowDxfId="17">
  <autoFilter ref="A5:J44" xr:uid="{D9514BDA-928B-4D5F-9304-42E68BAFFAA8}"/>
  <sortState xmlns:xlrd2="http://schemas.microsoft.com/office/spreadsheetml/2017/richdata2" ref="A6:J44">
    <sortCondition ref="B5:B44"/>
  </sortState>
  <tableColumns count="10">
    <tableColumn id="1" xr3:uid="{7F0FF628-AF4A-464E-9746-D52BDF3B6D66}" name="Emplacement"/>
    <tableColumn id="2" xr3:uid="{D3EA9AD6-E77D-442B-BCFC-2CBECCBA19E2}" name="Type"/>
    <tableColumn id="3" xr3:uid="{F7FEF909-9647-428E-9558-9E4BA81E2A25}" name="Date achat/entrée"/>
    <tableColumn id="4" xr3:uid="{68B77297-E8F3-45D3-B106-50AFBED56D26}" name="Quantité"/>
    <tableColumn id="5" xr3:uid="{7654DAA4-0A09-4940-8D1D-37E376779978}" name="Occasion"/>
    <tableColumn id="6" xr3:uid="{9574CF4A-CD5A-431E-9BB8-AE4BA8F1894E}" name="PA/ pce" dataDxfId="16"/>
    <tableColumn id="7" xr3:uid="{03C6E322-53A5-46B5-918B-6FCE335F7087}" name="PA revient" dataDxfId="15"/>
    <tableColumn id="8" xr3:uid="{339EF77C-7E73-45B8-AD82-3B59719CB5A3}" name="Fournisseur" dataDxfId="14"/>
    <tableColumn id="9" xr3:uid="{292C615F-7871-406F-88CD-F7EBF06C984F}" name="Date sortie" dataDxfId="13"/>
    <tableColumn id="10" xr3:uid="{02119484-4AF8-4C75-8ADB-E90598248197}" name="Commentaire" dataDxfId="12"/>
  </tableColumns>
  <tableStyleInfo name="Style de tableau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8BB4C9-D218-447D-8BF5-004CFA1E40DC}" name="Tableau13" displayName="Tableau13" ref="A5:J41" totalsRowShown="0" headerRowDxfId="11">
  <autoFilter ref="A5:J41" xr:uid="{D9514BDA-928B-4D5F-9304-42E68BAFFAA8}"/>
  <sortState xmlns:xlrd2="http://schemas.microsoft.com/office/spreadsheetml/2017/richdata2" ref="A6:J41">
    <sortCondition ref="B5:B41"/>
  </sortState>
  <tableColumns count="10">
    <tableColumn id="1" xr3:uid="{D1026209-0B38-41F8-88F3-2FBAB518C57F}" name="Emplacement"/>
    <tableColumn id="2" xr3:uid="{7D486DAA-EB43-4B0B-8A9D-622A68DEF7D7}" name="Type"/>
    <tableColumn id="3" xr3:uid="{3517BE48-D34C-4E2B-820C-EF84EA1428C9}" name="Date achat"/>
    <tableColumn id="4" xr3:uid="{BB86CE9F-C5A7-4584-9979-B1B266391F2F}" name="Quantité"/>
    <tableColumn id="5" xr3:uid="{7229288F-A11E-4F83-ACFA-09466524F839}" name="Occasion"/>
    <tableColumn id="6" xr3:uid="{E58AB9CA-AAE5-4AB1-AC6F-27F1011271F7}" name="PA/ pce" dataDxfId="10"/>
    <tableColumn id="7" xr3:uid="{B838FEE3-0B83-4CD3-80AC-F7F612DE9EF8}" name="PA revient" dataDxfId="9"/>
    <tableColumn id="8" xr3:uid="{3AD83587-6BAC-4E0D-A176-274B96FC0EC1}" name="Fournisseur" dataDxfId="8"/>
    <tableColumn id="9" xr3:uid="{4846FA59-B07A-4CB2-A056-5E503282B0A7}" name="Date sortie" dataDxfId="7"/>
    <tableColumn id="10" xr3:uid="{147ACDF8-A8B7-417B-967A-D1773134DE65}" name="Commentaire" dataDxfId="6"/>
  </tableColumns>
  <tableStyleInfo name="Style de tableau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514BDA-928B-4D5F-9304-42E68BAFFAA8}" name="Tableau1" displayName="Tableau1" ref="A5:J42" totalsRowShown="0" headerRowDxfId="5">
  <autoFilter ref="A5:J42" xr:uid="{D9514BDA-928B-4D5F-9304-42E68BAFFAA8}"/>
  <sortState xmlns:xlrd2="http://schemas.microsoft.com/office/spreadsheetml/2017/richdata2" ref="A6:J42">
    <sortCondition ref="B5:B42"/>
  </sortState>
  <tableColumns count="10">
    <tableColumn id="1" xr3:uid="{6FE0D39F-E70A-4FBD-80E3-C533AB19ACF4}" name="Emplacement"/>
    <tableColumn id="2" xr3:uid="{2F2EAEBE-B0BD-488A-9F6D-095DA1FA3C0E}" name="Type"/>
    <tableColumn id="3" xr3:uid="{172962B1-D2AD-415A-AA03-466B09F9191C}" name="Date achat"/>
    <tableColumn id="4" xr3:uid="{4D9E4182-E749-4088-BCCC-A3D9DE0FC44B}" name="Quantité"/>
    <tableColumn id="5" xr3:uid="{7BEDE679-E0EC-4973-981F-316F58B1B53E}" name="Occasion"/>
    <tableColumn id="6" xr3:uid="{0C56597D-8546-431D-A0E6-96B4D95D5287}" name="PA/ pce" dataDxfId="4"/>
    <tableColumn id="7" xr3:uid="{414D6463-0368-487F-8797-CDDA877C65E2}" name="PA revient" dataDxfId="3"/>
    <tableColumn id="8" xr3:uid="{74651691-5CF5-4C67-AE13-024B1727459F}" name="Fournisseur" dataDxfId="2"/>
    <tableColumn id="9" xr3:uid="{21E3561E-ABA6-493B-9633-9C386C878D79}" name="Date sortie" dataDxfId="1"/>
    <tableColumn id="10" xr3:uid="{88F9137E-04C7-47CE-8E88-AEFDA42EA4E2}" name="Commentaire" dataDxfId="0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73" dT="2024-06-27T07:45:46.76" personId="{E5D67E37-0CDB-44B5-817E-0620DCF5B3F3}" id="{575B0B63-82AB-44F3-BA9A-DC97D4B537C9}">
    <text>Vendu par Promerka SA 240590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43" dT="2023-12-11T10:08:37.03" personId="{572194AB-30C9-4156-8061-3127318A001E}" id="{8D4E266C-4729-41EA-91BD-F8AE07A01401}">
    <text>230795 - Marti</text>
  </threadedComment>
  <threadedComment ref="AA95" dT="2023-12-11T10:11:59.02" personId="{572194AB-30C9-4156-8061-3127318A001E}" id="{6A512087-0A5F-4FB3-8C66-50A463ABC73F}">
    <text>230805 - HRS</text>
  </threadedComment>
  <threadedComment ref="AA110" dT="2023-12-11T10:22:24.73" personId="{572194AB-30C9-4156-8061-3127318A001E}" id="{B5AC1565-1935-490F-A957-774A65D7F458}">
    <text>Sur 1 lampadaire manque ampoule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7A1B-C392-4A03-A50C-6B804898E93F}">
  <sheetPr>
    <pageSetUpPr fitToPage="1"/>
  </sheetPr>
  <dimension ref="A1:M89"/>
  <sheetViews>
    <sheetView tabSelected="1" zoomScale="90" zoomScaleNormal="90" workbookViewId="0">
      <pane ySplit="5" topLeftCell="A32" activePane="bottomLeft" state="frozen"/>
      <selection pane="bottomLeft" activeCell="M64" sqref="M64"/>
    </sheetView>
  </sheetViews>
  <sheetFormatPr baseColWidth="10" defaultRowHeight="15" x14ac:dyDescent="0.25"/>
  <cols>
    <col min="1" max="1" width="51.85546875" style="23" bestFit="1" customWidth="1"/>
    <col min="2" max="2" width="13.5703125" style="25" customWidth="1"/>
    <col min="3" max="3" width="11" style="50" customWidth="1"/>
    <col min="4" max="4" width="11" style="2" customWidth="1"/>
    <col min="5" max="5" width="21.5703125" style="27" customWidth="1"/>
    <col min="6" max="6" width="21.5703125" style="29" bestFit="1" customWidth="1"/>
    <col min="7" max="7" width="13.140625" style="28" bestFit="1" customWidth="1"/>
    <col min="8" max="12" width="8.7109375" style="25" customWidth="1"/>
    <col min="13" max="13" width="29.7109375" style="29" bestFit="1" customWidth="1"/>
    <col min="14" max="16384" width="11.42578125" style="23"/>
  </cols>
  <sheetData>
    <row r="1" spans="1:13" x14ac:dyDescent="0.25">
      <c r="A1" s="50" t="s">
        <v>53</v>
      </c>
    </row>
    <row r="2" spans="1:13" x14ac:dyDescent="0.25">
      <c r="A2" s="23" t="s">
        <v>113</v>
      </c>
    </row>
    <row r="5" spans="1:13" s="15" customFormat="1" ht="45" x14ac:dyDescent="0.25">
      <c r="A5" s="54" t="s">
        <v>106</v>
      </c>
      <c r="B5" s="55" t="s">
        <v>107</v>
      </c>
      <c r="C5" s="56" t="s">
        <v>7</v>
      </c>
      <c r="D5" s="57" t="s">
        <v>443</v>
      </c>
      <c r="E5" s="58" t="s">
        <v>10</v>
      </c>
      <c r="F5" s="81" t="s">
        <v>54</v>
      </c>
      <c r="G5" s="81" t="s">
        <v>65</v>
      </c>
      <c r="H5" s="59" t="s">
        <v>439</v>
      </c>
      <c r="I5" s="59" t="s">
        <v>103</v>
      </c>
      <c r="J5" s="59" t="s">
        <v>104</v>
      </c>
      <c r="K5" s="59" t="s">
        <v>105</v>
      </c>
      <c r="L5" s="92" t="s">
        <v>445</v>
      </c>
      <c r="M5" s="86" t="s">
        <v>109</v>
      </c>
    </row>
    <row r="6" spans="1:13" x14ac:dyDescent="0.25">
      <c r="A6" s="36" t="s">
        <v>91</v>
      </c>
      <c r="B6" s="60"/>
      <c r="C6" s="61"/>
      <c r="D6" s="62"/>
      <c r="E6" s="63" t="s">
        <v>38</v>
      </c>
      <c r="F6" s="38"/>
      <c r="G6" s="38"/>
      <c r="H6" s="60"/>
      <c r="I6" s="65">
        <v>1</v>
      </c>
      <c r="J6" s="65">
        <v>2</v>
      </c>
      <c r="K6" s="65">
        <v>1</v>
      </c>
      <c r="L6" s="93">
        <v>1</v>
      </c>
      <c r="M6" s="87" t="s">
        <v>446</v>
      </c>
    </row>
    <row r="7" spans="1:13" x14ac:dyDescent="0.25">
      <c r="A7" s="36" t="s">
        <v>37</v>
      </c>
      <c r="B7" s="60"/>
      <c r="C7" s="61"/>
      <c r="D7" s="62"/>
      <c r="E7" s="63" t="s">
        <v>38</v>
      </c>
      <c r="F7" s="38"/>
      <c r="G7" s="38"/>
      <c r="H7" s="60">
        <v>2</v>
      </c>
      <c r="I7" s="65">
        <v>2</v>
      </c>
      <c r="J7" s="65">
        <v>2</v>
      </c>
      <c r="K7" s="65">
        <v>2</v>
      </c>
      <c r="L7" s="93">
        <v>2</v>
      </c>
      <c r="M7" s="90" t="s">
        <v>446</v>
      </c>
    </row>
    <row r="8" spans="1:13" x14ac:dyDescent="0.25">
      <c r="A8" s="36" t="s">
        <v>87</v>
      </c>
      <c r="B8" s="60"/>
      <c r="C8" s="61"/>
      <c r="D8" s="62"/>
      <c r="E8" s="63"/>
      <c r="F8" s="38"/>
      <c r="G8" s="38"/>
      <c r="H8" s="60"/>
      <c r="I8" s="65">
        <v>1</v>
      </c>
      <c r="J8" s="65">
        <v>1</v>
      </c>
      <c r="K8" s="65">
        <v>1</v>
      </c>
      <c r="L8" s="93">
        <v>1</v>
      </c>
      <c r="M8" s="87" t="s">
        <v>447</v>
      </c>
    </row>
    <row r="9" spans="1:13" x14ac:dyDescent="0.25">
      <c r="A9" s="36" t="s">
        <v>83</v>
      </c>
      <c r="B9" s="60"/>
      <c r="C9" s="61"/>
      <c r="D9" s="62"/>
      <c r="E9" s="63" t="s">
        <v>12</v>
      </c>
      <c r="F9" s="38"/>
      <c r="G9" s="38"/>
      <c r="H9" s="60"/>
      <c r="I9" s="65">
        <v>1</v>
      </c>
      <c r="J9" s="65"/>
      <c r="K9" s="65">
        <v>1</v>
      </c>
      <c r="L9" s="93">
        <v>1</v>
      </c>
      <c r="M9" s="87" t="s">
        <v>447</v>
      </c>
    </row>
    <row r="10" spans="1:13" x14ac:dyDescent="0.25">
      <c r="A10" s="36" t="s">
        <v>42</v>
      </c>
      <c r="B10" s="60"/>
      <c r="C10" s="61"/>
      <c r="D10" s="62"/>
      <c r="E10" s="63" t="s">
        <v>133</v>
      </c>
      <c r="F10" s="82"/>
      <c r="G10" s="38"/>
      <c r="H10" s="64"/>
      <c r="I10" s="65"/>
      <c r="J10" s="65"/>
      <c r="K10" s="65">
        <v>1</v>
      </c>
      <c r="L10" s="93">
        <v>1</v>
      </c>
      <c r="M10" s="87" t="s">
        <v>447</v>
      </c>
    </row>
    <row r="11" spans="1:13" x14ac:dyDescent="0.25">
      <c r="A11" s="36" t="s">
        <v>140</v>
      </c>
      <c r="B11" s="60"/>
      <c r="C11" s="61">
        <v>122</v>
      </c>
      <c r="D11" s="62">
        <f>C11*1.3</f>
        <v>158.6</v>
      </c>
      <c r="E11" s="63" t="s">
        <v>40</v>
      </c>
      <c r="F11" s="38"/>
      <c r="G11" s="38"/>
      <c r="H11" s="60">
        <v>2</v>
      </c>
      <c r="I11" s="65">
        <v>2</v>
      </c>
      <c r="J11" s="65">
        <v>1</v>
      </c>
      <c r="K11" s="65">
        <v>2</v>
      </c>
      <c r="L11" s="93">
        <v>2</v>
      </c>
      <c r="M11" s="87" t="s">
        <v>101</v>
      </c>
    </row>
    <row r="12" spans="1:13" x14ac:dyDescent="0.25">
      <c r="A12" s="67" t="s">
        <v>440</v>
      </c>
      <c r="B12" s="60"/>
      <c r="C12" s="61"/>
      <c r="D12" s="62"/>
      <c r="E12" s="63"/>
      <c r="F12" s="38"/>
      <c r="G12" s="38"/>
      <c r="H12" s="60">
        <v>1</v>
      </c>
      <c r="I12" s="65">
        <v>1</v>
      </c>
      <c r="J12" s="65">
        <v>1</v>
      </c>
      <c r="K12" s="65">
        <v>1</v>
      </c>
      <c r="L12" s="93">
        <v>1</v>
      </c>
      <c r="M12" s="88" t="s">
        <v>71</v>
      </c>
    </row>
    <row r="13" spans="1:13" x14ac:dyDescent="0.25">
      <c r="A13" s="36" t="s">
        <v>23</v>
      </c>
      <c r="B13" s="60"/>
      <c r="C13" s="61">
        <v>533.70000000000005</v>
      </c>
      <c r="D13" s="62">
        <f>C13*1</f>
        <v>533.70000000000005</v>
      </c>
      <c r="E13" s="63" t="s">
        <v>2</v>
      </c>
      <c r="F13" s="38"/>
      <c r="G13" s="38"/>
      <c r="H13" s="60">
        <v>1</v>
      </c>
      <c r="I13" s="65">
        <v>1</v>
      </c>
      <c r="J13" s="65">
        <v>1</v>
      </c>
      <c r="K13" s="65">
        <v>1</v>
      </c>
      <c r="L13" s="93">
        <v>1</v>
      </c>
      <c r="M13" s="87" t="s">
        <v>447</v>
      </c>
    </row>
    <row r="14" spans="1:13" x14ac:dyDescent="0.25">
      <c r="A14" s="36" t="s">
        <v>94</v>
      </c>
      <c r="B14" s="60"/>
      <c r="C14" s="61"/>
      <c r="D14" s="62"/>
      <c r="E14" s="63"/>
      <c r="F14" s="38"/>
      <c r="G14" s="38"/>
      <c r="H14" s="60">
        <v>1</v>
      </c>
      <c r="I14" s="65">
        <v>1</v>
      </c>
      <c r="J14" s="65">
        <v>1</v>
      </c>
      <c r="K14" s="65">
        <v>1</v>
      </c>
      <c r="L14" s="93">
        <v>1</v>
      </c>
      <c r="M14" s="87" t="s">
        <v>447</v>
      </c>
    </row>
    <row r="15" spans="1:13" x14ac:dyDescent="0.25">
      <c r="A15" s="36" t="s">
        <v>131</v>
      </c>
      <c r="B15" s="60"/>
      <c r="C15" s="61"/>
      <c r="D15" s="62"/>
      <c r="E15" s="63" t="s">
        <v>132</v>
      </c>
      <c r="F15" s="82"/>
      <c r="G15" s="38"/>
      <c r="H15" s="64"/>
      <c r="I15" s="65"/>
      <c r="J15" s="65"/>
      <c r="K15" s="65">
        <v>1</v>
      </c>
      <c r="L15" s="93">
        <v>1</v>
      </c>
      <c r="M15" s="87" t="s">
        <v>447</v>
      </c>
    </row>
    <row r="16" spans="1:13" x14ac:dyDescent="0.25">
      <c r="A16" s="36" t="s">
        <v>1</v>
      </c>
      <c r="B16" s="68">
        <v>44532</v>
      </c>
      <c r="C16" s="61">
        <f>(129+6)/1.077</f>
        <v>125.34818941504179</v>
      </c>
      <c r="D16" s="62">
        <f>C16*1</f>
        <v>125.34818941504179</v>
      </c>
      <c r="E16" s="63" t="s">
        <v>0</v>
      </c>
      <c r="F16" s="38"/>
      <c r="G16" s="83"/>
      <c r="H16" s="60">
        <v>2</v>
      </c>
      <c r="I16" s="65">
        <v>2</v>
      </c>
      <c r="J16" s="65"/>
      <c r="K16" s="65">
        <v>1</v>
      </c>
      <c r="L16" s="93">
        <v>1</v>
      </c>
      <c r="M16" s="90" t="s">
        <v>101</v>
      </c>
    </row>
    <row r="17" spans="1:13" x14ac:dyDescent="0.25">
      <c r="A17" s="36" t="s">
        <v>25</v>
      </c>
      <c r="B17" s="60"/>
      <c r="C17" s="61">
        <v>148.15</v>
      </c>
      <c r="D17" s="62">
        <f>C17*1.3</f>
        <v>192.59500000000003</v>
      </c>
      <c r="E17" s="63" t="s">
        <v>26</v>
      </c>
      <c r="F17" s="38"/>
      <c r="G17" s="38" t="s">
        <v>438</v>
      </c>
      <c r="H17" s="60">
        <v>1</v>
      </c>
      <c r="I17" s="65">
        <v>1</v>
      </c>
      <c r="J17" s="65">
        <v>6</v>
      </c>
      <c r="K17" s="65">
        <v>1</v>
      </c>
      <c r="L17" s="93">
        <v>0</v>
      </c>
      <c r="M17" s="87" t="s">
        <v>447</v>
      </c>
    </row>
    <row r="18" spans="1:13" x14ac:dyDescent="0.25">
      <c r="A18" s="36" t="s">
        <v>155</v>
      </c>
      <c r="B18" s="60"/>
      <c r="C18" s="61"/>
      <c r="D18" s="62"/>
      <c r="E18" s="63" t="s">
        <v>12</v>
      </c>
      <c r="F18" s="38"/>
      <c r="G18" s="38"/>
      <c r="H18" s="60">
        <v>1</v>
      </c>
      <c r="I18" s="65">
        <v>1</v>
      </c>
      <c r="J18" s="65"/>
      <c r="K18" s="65">
        <v>1</v>
      </c>
      <c r="L18" s="93">
        <v>1</v>
      </c>
      <c r="M18" s="87" t="s">
        <v>447</v>
      </c>
    </row>
    <row r="19" spans="1:13" x14ac:dyDescent="0.25">
      <c r="A19" s="36" t="s">
        <v>129</v>
      </c>
      <c r="B19" s="60"/>
      <c r="C19" s="61"/>
      <c r="D19" s="62"/>
      <c r="E19" s="63" t="s">
        <v>130</v>
      </c>
      <c r="F19" s="82"/>
      <c r="G19" s="38"/>
      <c r="H19" s="64"/>
      <c r="I19" s="65"/>
      <c r="J19" s="65"/>
      <c r="K19" s="65">
        <v>1</v>
      </c>
      <c r="L19" s="93">
        <v>1</v>
      </c>
      <c r="M19" s="87" t="s">
        <v>447</v>
      </c>
    </row>
    <row r="20" spans="1:13" x14ac:dyDescent="0.25">
      <c r="A20" s="36" t="s">
        <v>141</v>
      </c>
      <c r="B20" s="60"/>
      <c r="C20" s="61">
        <v>93</v>
      </c>
      <c r="D20" s="62">
        <f>C20*1</f>
        <v>93</v>
      </c>
      <c r="E20" s="63" t="s">
        <v>142</v>
      </c>
      <c r="F20" s="38"/>
      <c r="G20" s="38"/>
      <c r="H20" s="60">
        <v>1</v>
      </c>
      <c r="I20" s="65">
        <v>1</v>
      </c>
      <c r="J20" s="65"/>
      <c r="K20" s="65">
        <v>1</v>
      </c>
      <c r="L20" s="93">
        <v>1</v>
      </c>
      <c r="M20" s="87" t="s">
        <v>447</v>
      </c>
    </row>
    <row r="21" spans="1:13" x14ac:dyDescent="0.25">
      <c r="A21" s="36" t="s">
        <v>149</v>
      </c>
      <c r="B21" s="60"/>
      <c r="C21" s="61"/>
      <c r="D21" s="62"/>
      <c r="E21" s="63" t="s">
        <v>150</v>
      </c>
      <c r="F21" s="82"/>
      <c r="G21" s="38"/>
      <c r="H21" s="64"/>
      <c r="I21" s="65"/>
      <c r="J21" s="65"/>
      <c r="K21" s="65">
        <v>1</v>
      </c>
      <c r="L21" s="93">
        <v>0</v>
      </c>
      <c r="M21" s="87"/>
    </row>
    <row r="22" spans="1:13" x14ac:dyDescent="0.25">
      <c r="A22" s="36" t="s">
        <v>27</v>
      </c>
      <c r="B22" s="60"/>
      <c r="C22" s="61">
        <v>21.3</v>
      </c>
      <c r="D22" s="62">
        <f>C22*1.3</f>
        <v>27.69</v>
      </c>
      <c r="E22" s="63" t="s">
        <v>28</v>
      </c>
      <c r="F22" s="38"/>
      <c r="G22" s="38"/>
      <c r="H22" s="60">
        <v>1</v>
      </c>
      <c r="I22" s="65">
        <v>1</v>
      </c>
      <c r="J22" s="65">
        <v>1</v>
      </c>
      <c r="K22" s="65">
        <v>1</v>
      </c>
      <c r="L22" s="93">
        <v>0</v>
      </c>
      <c r="M22" s="87"/>
    </row>
    <row r="23" spans="1:13" x14ac:dyDescent="0.25">
      <c r="A23" s="36" t="s">
        <v>29</v>
      </c>
      <c r="B23" s="60"/>
      <c r="C23" s="61">
        <v>236</v>
      </c>
      <c r="D23" s="62">
        <f>C23*1.3</f>
        <v>306.8</v>
      </c>
      <c r="E23" s="63" t="s">
        <v>12</v>
      </c>
      <c r="F23" s="38"/>
      <c r="G23" s="38"/>
      <c r="H23" s="60">
        <v>1</v>
      </c>
      <c r="I23" s="65">
        <v>1</v>
      </c>
      <c r="J23" s="65">
        <v>0</v>
      </c>
      <c r="K23" s="65">
        <v>1</v>
      </c>
      <c r="L23" s="93">
        <v>1</v>
      </c>
      <c r="M23" s="87" t="s">
        <v>448</v>
      </c>
    </row>
    <row r="24" spans="1:13" x14ac:dyDescent="0.25">
      <c r="A24" s="36" t="s">
        <v>123</v>
      </c>
      <c r="B24" s="60"/>
      <c r="C24" s="61"/>
      <c r="D24" s="62"/>
      <c r="E24" s="63" t="s">
        <v>124</v>
      </c>
      <c r="F24" s="38"/>
      <c r="G24" s="38"/>
      <c r="H24" s="60"/>
      <c r="I24" s="65"/>
      <c r="J24" s="65"/>
      <c r="K24" s="65">
        <v>1</v>
      </c>
      <c r="L24" s="93">
        <v>1</v>
      </c>
      <c r="M24" s="90" t="s">
        <v>447</v>
      </c>
    </row>
    <row r="25" spans="1:13" x14ac:dyDescent="0.25">
      <c r="A25" s="70" t="s">
        <v>122</v>
      </c>
      <c r="B25" s="60"/>
      <c r="C25" s="61"/>
      <c r="D25" s="62"/>
      <c r="E25" s="63" t="s">
        <v>12</v>
      </c>
      <c r="F25" s="38"/>
      <c r="G25" s="38"/>
      <c r="H25" s="64"/>
      <c r="I25" s="71"/>
      <c r="J25" s="71"/>
      <c r="K25" s="71">
        <v>1</v>
      </c>
      <c r="L25" s="95">
        <v>1</v>
      </c>
      <c r="M25" s="90" t="s">
        <v>447</v>
      </c>
    </row>
    <row r="26" spans="1:13" x14ac:dyDescent="0.25">
      <c r="A26" s="70" t="s">
        <v>121</v>
      </c>
      <c r="B26" s="60"/>
      <c r="C26" s="61"/>
      <c r="D26" s="62"/>
      <c r="E26" s="63" t="s">
        <v>12</v>
      </c>
      <c r="F26" s="38"/>
      <c r="G26" s="38"/>
      <c r="H26" s="64"/>
      <c r="I26" s="71"/>
      <c r="J26" s="71"/>
      <c r="K26" s="71">
        <v>1</v>
      </c>
      <c r="L26" s="95">
        <v>1</v>
      </c>
      <c r="M26" s="90" t="s">
        <v>447</v>
      </c>
    </row>
    <row r="27" spans="1:13" x14ac:dyDescent="0.25">
      <c r="A27" s="36" t="s">
        <v>125</v>
      </c>
      <c r="B27" s="60"/>
      <c r="C27" s="61"/>
      <c r="D27" s="62"/>
      <c r="E27" s="63" t="s">
        <v>154</v>
      </c>
      <c r="F27" s="38"/>
      <c r="G27" s="38"/>
      <c r="H27" s="60"/>
      <c r="I27" s="65"/>
      <c r="J27" s="65"/>
      <c r="K27" s="65">
        <v>1</v>
      </c>
      <c r="L27" s="93">
        <v>1</v>
      </c>
      <c r="M27" s="90" t="s">
        <v>447</v>
      </c>
    </row>
    <row r="28" spans="1:13" x14ac:dyDescent="0.25">
      <c r="A28" s="36" t="s">
        <v>13</v>
      </c>
      <c r="B28" s="60"/>
      <c r="C28" s="61">
        <v>128</v>
      </c>
      <c r="D28" s="62">
        <f>C28*1.3</f>
        <v>166.4</v>
      </c>
      <c r="E28" s="63" t="s">
        <v>12</v>
      </c>
      <c r="F28" s="38"/>
      <c r="G28" s="38"/>
      <c r="H28" s="60">
        <v>1</v>
      </c>
      <c r="I28" s="65">
        <v>1</v>
      </c>
      <c r="J28" s="65">
        <v>1</v>
      </c>
      <c r="K28" s="65">
        <v>1</v>
      </c>
      <c r="L28" s="93">
        <v>1</v>
      </c>
      <c r="M28" s="87" t="s">
        <v>447</v>
      </c>
    </row>
    <row r="29" spans="1:13" x14ac:dyDescent="0.25">
      <c r="A29" s="36" t="s">
        <v>146</v>
      </c>
      <c r="B29" s="60"/>
      <c r="C29" s="61">
        <v>74</v>
      </c>
      <c r="D29" s="62">
        <f>C29*1.3</f>
        <v>96.2</v>
      </c>
      <c r="E29" s="63" t="s">
        <v>12</v>
      </c>
      <c r="F29" s="38" t="s">
        <v>95</v>
      </c>
      <c r="G29" s="83">
        <v>45078</v>
      </c>
      <c r="H29" s="60">
        <v>1</v>
      </c>
      <c r="I29" s="65">
        <v>1</v>
      </c>
      <c r="J29" s="65"/>
      <c r="K29" s="65">
        <v>1</v>
      </c>
      <c r="L29" s="93">
        <v>1</v>
      </c>
      <c r="M29" s="87" t="s">
        <v>447</v>
      </c>
    </row>
    <row r="30" spans="1:13" x14ac:dyDescent="0.25">
      <c r="A30" s="36" t="s">
        <v>73</v>
      </c>
      <c r="B30" s="60"/>
      <c r="C30" s="61"/>
      <c r="D30" s="62"/>
      <c r="E30" s="63" t="s">
        <v>12</v>
      </c>
      <c r="F30" s="38" t="s">
        <v>74</v>
      </c>
      <c r="G30" s="38"/>
      <c r="H30" s="60"/>
      <c r="I30" s="65">
        <v>1</v>
      </c>
      <c r="J30" s="65">
        <v>1</v>
      </c>
      <c r="K30" s="65">
        <v>0</v>
      </c>
      <c r="L30" s="93">
        <v>1</v>
      </c>
      <c r="M30" s="87" t="s">
        <v>448</v>
      </c>
    </row>
    <row r="31" spans="1:13" x14ac:dyDescent="0.25">
      <c r="A31" s="36" t="s">
        <v>88</v>
      </c>
      <c r="B31" s="60"/>
      <c r="C31" s="61"/>
      <c r="D31" s="62"/>
      <c r="E31" s="63" t="s">
        <v>12</v>
      </c>
      <c r="F31" s="38"/>
      <c r="G31" s="38"/>
      <c r="H31" s="60"/>
      <c r="I31" s="65">
        <v>3</v>
      </c>
      <c r="J31" s="65">
        <v>1</v>
      </c>
      <c r="K31" s="65">
        <v>2</v>
      </c>
      <c r="L31" s="93">
        <v>1</v>
      </c>
      <c r="M31" s="87" t="s">
        <v>448</v>
      </c>
    </row>
    <row r="32" spans="1:13" x14ac:dyDescent="0.25">
      <c r="A32" s="36" t="s">
        <v>89</v>
      </c>
      <c r="B32" s="60"/>
      <c r="C32" s="61"/>
      <c r="D32" s="62"/>
      <c r="E32" s="63" t="s">
        <v>12</v>
      </c>
      <c r="F32" s="38"/>
      <c r="G32" s="38"/>
      <c r="H32" s="60"/>
      <c r="I32" s="65">
        <v>1</v>
      </c>
      <c r="J32" s="65">
        <v>1</v>
      </c>
      <c r="K32" s="65">
        <v>2</v>
      </c>
      <c r="L32" s="93">
        <v>1</v>
      </c>
      <c r="M32" s="87" t="s">
        <v>448</v>
      </c>
    </row>
    <row r="33" spans="1:13" x14ac:dyDescent="0.25">
      <c r="A33" s="36" t="s">
        <v>72</v>
      </c>
      <c r="B33" s="60"/>
      <c r="C33" s="72"/>
      <c r="D33" s="62"/>
      <c r="E33" s="69" t="s">
        <v>0</v>
      </c>
      <c r="F33" s="39"/>
      <c r="G33" s="38"/>
      <c r="H33" s="60"/>
      <c r="I33" s="65">
        <v>1</v>
      </c>
      <c r="J33" s="65">
        <v>1</v>
      </c>
      <c r="K33" s="65"/>
      <c r="L33" s="93">
        <v>1</v>
      </c>
      <c r="M33" s="90" t="s">
        <v>101</v>
      </c>
    </row>
    <row r="34" spans="1:13" x14ac:dyDescent="0.25">
      <c r="A34" s="36" t="s">
        <v>50</v>
      </c>
      <c r="B34" s="60"/>
      <c r="C34" s="61"/>
      <c r="D34" s="62"/>
      <c r="E34" s="63"/>
      <c r="F34" s="38"/>
      <c r="G34" s="38"/>
      <c r="H34" s="60">
        <v>1</v>
      </c>
      <c r="I34" s="65">
        <v>1</v>
      </c>
      <c r="J34" s="65"/>
      <c r="K34" s="65">
        <v>1</v>
      </c>
      <c r="L34" s="93">
        <v>1</v>
      </c>
      <c r="M34" s="90" t="s">
        <v>101</v>
      </c>
    </row>
    <row r="35" spans="1:13" x14ac:dyDescent="0.25">
      <c r="A35" s="36" t="s">
        <v>44</v>
      </c>
      <c r="B35" s="60"/>
      <c r="C35" s="61">
        <v>106</v>
      </c>
      <c r="D35" s="62">
        <f>C35*1.3</f>
        <v>137.80000000000001</v>
      </c>
      <c r="E35" s="63" t="s">
        <v>12</v>
      </c>
      <c r="F35" s="38"/>
      <c r="G35" s="38"/>
      <c r="H35" s="60">
        <v>1</v>
      </c>
      <c r="I35" s="65">
        <v>1</v>
      </c>
      <c r="J35" s="65">
        <v>1</v>
      </c>
      <c r="K35" s="65">
        <v>1</v>
      </c>
      <c r="L35" s="93">
        <v>1</v>
      </c>
      <c r="M35" s="87" t="s">
        <v>447</v>
      </c>
    </row>
    <row r="36" spans="1:13" x14ac:dyDescent="0.25">
      <c r="A36" s="36" t="s">
        <v>144</v>
      </c>
      <c r="B36" s="60"/>
      <c r="C36" s="61"/>
      <c r="D36" s="62"/>
      <c r="E36" s="63"/>
      <c r="F36" s="38"/>
      <c r="G36" s="38"/>
      <c r="H36" s="60"/>
      <c r="I36" s="65">
        <v>1</v>
      </c>
      <c r="J36" s="65">
        <v>1</v>
      </c>
      <c r="K36" s="65">
        <v>1</v>
      </c>
      <c r="L36" s="93">
        <v>1</v>
      </c>
      <c r="M36" s="87" t="s">
        <v>447</v>
      </c>
    </row>
    <row r="37" spans="1:13" x14ac:dyDescent="0.25">
      <c r="A37" s="66" t="s">
        <v>68</v>
      </c>
      <c r="B37" s="60"/>
      <c r="C37" s="61">
        <v>47</v>
      </c>
      <c r="D37" s="62">
        <f>C37*1.3</f>
        <v>61.1</v>
      </c>
      <c r="E37" s="63" t="s">
        <v>12</v>
      </c>
      <c r="F37" s="38"/>
      <c r="G37" s="38" t="s">
        <v>437</v>
      </c>
      <c r="H37" s="60">
        <v>2</v>
      </c>
      <c r="I37" s="65" t="s">
        <v>71</v>
      </c>
      <c r="J37" s="65">
        <v>1</v>
      </c>
      <c r="K37" s="65">
        <v>2</v>
      </c>
      <c r="L37" s="93">
        <v>1</v>
      </c>
      <c r="M37" s="90" t="s">
        <v>447</v>
      </c>
    </row>
    <row r="38" spans="1:13" x14ac:dyDescent="0.25">
      <c r="A38" s="36" t="s">
        <v>24</v>
      </c>
      <c r="B38" s="60"/>
      <c r="C38" s="61"/>
      <c r="D38" s="62"/>
      <c r="E38" s="63" t="s">
        <v>2</v>
      </c>
      <c r="F38" s="38"/>
      <c r="G38" s="38"/>
      <c r="H38" s="60">
        <v>1</v>
      </c>
      <c r="I38" s="65">
        <v>1</v>
      </c>
      <c r="J38" s="65">
        <v>1</v>
      </c>
      <c r="K38" s="65">
        <v>1</v>
      </c>
      <c r="L38" s="93">
        <v>1</v>
      </c>
      <c r="M38" s="87" t="s">
        <v>447</v>
      </c>
    </row>
    <row r="39" spans="1:13" x14ac:dyDescent="0.25">
      <c r="A39" s="36" t="s">
        <v>17</v>
      </c>
      <c r="B39" s="60"/>
      <c r="C39" s="61"/>
      <c r="D39" s="62"/>
      <c r="E39" s="63" t="s">
        <v>18</v>
      </c>
      <c r="F39" s="38"/>
      <c r="G39" s="38"/>
      <c r="H39" s="60">
        <v>1</v>
      </c>
      <c r="I39" s="65">
        <v>1</v>
      </c>
      <c r="J39" s="65"/>
      <c r="K39" s="65">
        <v>1</v>
      </c>
      <c r="L39" s="93">
        <v>1</v>
      </c>
      <c r="M39" s="87" t="s">
        <v>447</v>
      </c>
    </row>
    <row r="40" spans="1:13" x14ac:dyDescent="0.25">
      <c r="A40" s="73" t="s">
        <v>151</v>
      </c>
      <c r="B40" s="68"/>
      <c r="C40" s="74"/>
      <c r="D40" s="62"/>
      <c r="E40" s="63" t="s">
        <v>12</v>
      </c>
      <c r="F40" s="38"/>
      <c r="G40" s="38"/>
      <c r="H40" s="60">
        <v>1</v>
      </c>
      <c r="I40" s="65">
        <v>1</v>
      </c>
      <c r="J40" s="65">
        <v>2</v>
      </c>
      <c r="K40" s="65">
        <v>1</v>
      </c>
      <c r="L40" s="93">
        <v>0</v>
      </c>
      <c r="M40" s="87"/>
    </row>
    <row r="41" spans="1:13" x14ac:dyDescent="0.25">
      <c r="A41" s="36" t="s">
        <v>33</v>
      </c>
      <c r="B41" s="60"/>
      <c r="C41" s="61">
        <v>204</v>
      </c>
      <c r="D41" s="62">
        <f>C41*1.3</f>
        <v>265.2</v>
      </c>
      <c r="E41" s="63" t="s">
        <v>12</v>
      </c>
      <c r="F41" s="38"/>
      <c r="G41" s="38"/>
      <c r="H41" s="60">
        <v>2</v>
      </c>
      <c r="I41" s="65">
        <v>1</v>
      </c>
      <c r="J41" s="65">
        <v>1</v>
      </c>
      <c r="K41" s="65"/>
      <c r="L41" s="93">
        <v>2</v>
      </c>
      <c r="M41" s="90" t="s">
        <v>101</v>
      </c>
    </row>
    <row r="42" spans="1:13" x14ac:dyDescent="0.25">
      <c r="A42" s="36" t="s">
        <v>31</v>
      </c>
      <c r="B42" s="60"/>
      <c r="C42" s="61">
        <v>231</v>
      </c>
      <c r="D42" s="62">
        <f>C42*1.3</f>
        <v>300.3</v>
      </c>
      <c r="E42" s="63" t="s">
        <v>12</v>
      </c>
      <c r="F42" s="38"/>
      <c r="G42" s="38"/>
      <c r="H42" s="60">
        <v>1</v>
      </c>
      <c r="I42" s="65">
        <v>2</v>
      </c>
      <c r="J42" s="65">
        <v>1</v>
      </c>
      <c r="K42" s="65">
        <v>1</v>
      </c>
      <c r="L42" s="93">
        <v>1</v>
      </c>
      <c r="M42" s="90" t="s">
        <v>447</v>
      </c>
    </row>
    <row r="43" spans="1:13" x14ac:dyDescent="0.25">
      <c r="A43" s="36" t="s">
        <v>99</v>
      </c>
      <c r="B43" s="60"/>
      <c r="C43" s="61"/>
      <c r="D43" s="62"/>
      <c r="E43" s="63" t="s">
        <v>92</v>
      </c>
      <c r="F43" s="38"/>
      <c r="G43" s="38"/>
      <c r="H43" s="60"/>
      <c r="I43" s="65">
        <v>1</v>
      </c>
      <c r="J43" s="65">
        <v>1</v>
      </c>
      <c r="K43" s="65">
        <v>1</v>
      </c>
      <c r="L43" s="93">
        <v>1</v>
      </c>
      <c r="M43" s="87" t="s">
        <v>447</v>
      </c>
    </row>
    <row r="44" spans="1:13" s="2" customFormat="1" x14ac:dyDescent="0.25">
      <c r="A44" s="36" t="s">
        <v>96</v>
      </c>
      <c r="B44" s="60"/>
      <c r="C44" s="61"/>
      <c r="D44" s="62"/>
      <c r="E44" s="63" t="s">
        <v>97</v>
      </c>
      <c r="F44" s="38" t="s">
        <v>98</v>
      </c>
      <c r="G44" s="83">
        <v>45176</v>
      </c>
      <c r="H44" s="60"/>
      <c r="I44" s="65">
        <v>1</v>
      </c>
      <c r="J44" s="65">
        <v>1</v>
      </c>
      <c r="K44" s="65">
        <v>8</v>
      </c>
      <c r="L44" s="93">
        <v>1</v>
      </c>
      <c r="M44" s="87" t="s">
        <v>446</v>
      </c>
    </row>
    <row r="45" spans="1:13" s="2" customFormat="1" x14ac:dyDescent="0.25">
      <c r="A45" s="36" t="s">
        <v>86</v>
      </c>
      <c r="B45" s="60"/>
      <c r="C45" s="61"/>
      <c r="D45" s="62"/>
      <c r="E45" s="63" t="s">
        <v>143</v>
      </c>
      <c r="F45" s="38"/>
      <c r="G45" s="83"/>
      <c r="H45" s="60"/>
      <c r="I45" s="65">
        <v>6</v>
      </c>
      <c r="J45" s="65">
        <v>1</v>
      </c>
      <c r="K45" s="65">
        <v>6</v>
      </c>
      <c r="L45" s="93">
        <v>6</v>
      </c>
      <c r="M45" s="87" t="s">
        <v>447</v>
      </c>
    </row>
    <row r="46" spans="1:13" s="2" customFormat="1" x14ac:dyDescent="0.25">
      <c r="A46" s="36" t="s">
        <v>85</v>
      </c>
      <c r="B46" s="60"/>
      <c r="C46" s="61"/>
      <c r="D46" s="62"/>
      <c r="E46" s="63" t="s">
        <v>143</v>
      </c>
      <c r="F46" s="38"/>
      <c r="G46" s="38"/>
      <c r="H46" s="60"/>
      <c r="I46" s="65">
        <v>3</v>
      </c>
      <c r="J46" s="65">
        <v>1</v>
      </c>
      <c r="K46" s="65">
        <v>3</v>
      </c>
      <c r="L46" s="93">
        <v>3</v>
      </c>
      <c r="M46" s="87" t="s">
        <v>447</v>
      </c>
    </row>
    <row r="47" spans="1:13" s="2" customFormat="1" x14ac:dyDescent="0.25">
      <c r="A47" s="36" t="s">
        <v>100</v>
      </c>
      <c r="B47" s="60"/>
      <c r="C47" s="61"/>
      <c r="D47" s="62"/>
      <c r="E47" s="63"/>
      <c r="F47" s="38"/>
      <c r="G47" s="38"/>
      <c r="H47" s="60"/>
      <c r="I47" s="65">
        <v>1</v>
      </c>
      <c r="J47" s="65">
        <v>1</v>
      </c>
      <c r="K47" s="65">
        <v>1</v>
      </c>
      <c r="L47" s="93">
        <v>1</v>
      </c>
      <c r="M47" s="87" t="s">
        <v>447</v>
      </c>
    </row>
    <row r="48" spans="1:13" s="2" customFormat="1" x14ac:dyDescent="0.25">
      <c r="A48" s="36" t="s">
        <v>43</v>
      </c>
      <c r="B48" s="60"/>
      <c r="C48" s="61">
        <v>92</v>
      </c>
      <c r="D48" s="62">
        <f>C48*1.3</f>
        <v>119.60000000000001</v>
      </c>
      <c r="E48" s="63" t="s">
        <v>12</v>
      </c>
      <c r="F48" s="38"/>
      <c r="G48" s="38" t="s">
        <v>437</v>
      </c>
      <c r="H48" s="60">
        <v>2</v>
      </c>
      <c r="I48" s="65" t="s">
        <v>71</v>
      </c>
      <c r="J48" s="65">
        <v>1</v>
      </c>
      <c r="K48" s="65">
        <v>0</v>
      </c>
      <c r="L48" s="93">
        <v>1</v>
      </c>
      <c r="M48" s="87" t="s">
        <v>447</v>
      </c>
    </row>
    <row r="49" spans="1:13" s="2" customFormat="1" x14ac:dyDescent="0.25">
      <c r="A49" s="36" t="s">
        <v>145</v>
      </c>
      <c r="B49" s="60"/>
      <c r="C49" s="61"/>
      <c r="D49" s="62"/>
      <c r="E49" s="63" t="s">
        <v>64</v>
      </c>
      <c r="F49" s="38"/>
      <c r="G49" s="38"/>
      <c r="H49" s="60">
        <v>1</v>
      </c>
      <c r="I49" s="65">
        <v>1</v>
      </c>
      <c r="J49" s="65">
        <v>1</v>
      </c>
      <c r="K49" s="65">
        <v>1</v>
      </c>
      <c r="L49" s="93">
        <v>1</v>
      </c>
      <c r="M49" s="87" t="s">
        <v>446</v>
      </c>
    </row>
    <row r="50" spans="1:13" s="2" customFormat="1" x14ac:dyDescent="0.25">
      <c r="A50" s="36" t="s">
        <v>30</v>
      </c>
      <c r="B50" s="60"/>
      <c r="C50" s="61">
        <v>4337.6000000000004</v>
      </c>
      <c r="D50" s="62">
        <f>C50*1.3</f>
        <v>5638.880000000001</v>
      </c>
      <c r="E50" s="63" t="s">
        <v>12</v>
      </c>
      <c r="F50" s="38"/>
      <c r="G50" s="38"/>
      <c r="H50" s="60">
        <v>1</v>
      </c>
      <c r="I50" s="65">
        <v>1</v>
      </c>
      <c r="J50" s="65">
        <v>3</v>
      </c>
      <c r="K50" s="65"/>
      <c r="L50" s="93">
        <v>1</v>
      </c>
      <c r="M50" s="87" t="s">
        <v>101</v>
      </c>
    </row>
    <row r="51" spans="1:13" s="2" customFormat="1" x14ac:dyDescent="0.25">
      <c r="A51" s="36" t="s">
        <v>81</v>
      </c>
      <c r="B51" s="60"/>
      <c r="C51" s="61"/>
      <c r="D51" s="62"/>
      <c r="E51" s="63" t="s">
        <v>93</v>
      </c>
      <c r="F51" s="38" t="s">
        <v>80</v>
      </c>
      <c r="G51" s="38"/>
      <c r="H51" s="60"/>
      <c r="I51" s="65">
        <v>1</v>
      </c>
      <c r="J51" s="65">
        <v>1</v>
      </c>
      <c r="K51" s="65">
        <v>1</v>
      </c>
      <c r="L51" s="93">
        <v>1</v>
      </c>
      <c r="M51" s="87" t="s">
        <v>447</v>
      </c>
    </row>
    <row r="52" spans="1:13" s="2" customFormat="1" x14ac:dyDescent="0.25">
      <c r="A52" s="36" t="s">
        <v>78</v>
      </c>
      <c r="B52" s="60"/>
      <c r="C52" s="61"/>
      <c r="D52" s="62"/>
      <c r="E52" s="63" t="s">
        <v>93</v>
      </c>
      <c r="F52" s="38" t="s">
        <v>79</v>
      </c>
      <c r="G52" s="38"/>
      <c r="H52" s="60"/>
      <c r="I52" s="65">
        <v>1</v>
      </c>
      <c r="J52" s="65">
        <v>1</v>
      </c>
      <c r="K52" s="65">
        <v>1</v>
      </c>
      <c r="L52" s="93">
        <v>1</v>
      </c>
      <c r="M52" s="87" t="s">
        <v>447</v>
      </c>
    </row>
    <row r="53" spans="1:13" s="2" customFormat="1" x14ac:dyDescent="0.25">
      <c r="A53" s="36" t="s">
        <v>34</v>
      </c>
      <c r="B53" s="60"/>
      <c r="C53" s="61">
        <v>130</v>
      </c>
      <c r="D53" s="62">
        <f>C53*1.3</f>
        <v>169</v>
      </c>
      <c r="E53" s="63" t="s">
        <v>35</v>
      </c>
      <c r="F53" s="38"/>
      <c r="G53" s="38"/>
      <c r="H53" s="60">
        <v>1</v>
      </c>
      <c r="I53" s="65">
        <v>1</v>
      </c>
      <c r="J53" s="65">
        <v>1</v>
      </c>
      <c r="K53" s="65">
        <v>1</v>
      </c>
      <c r="L53" s="93">
        <v>3</v>
      </c>
      <c r="M53" s="87" t="s">
        <v>101</v>
      </c>
    </row>
    <row r="54" spans="1:13" s="2" customFormat="1" x14ac:dyDescent="0.25">
      <c r="A54" s="36" t="s">
        <v>36</v>
      </c>
      <c r="B54" s="60"/>
      <c r="C54" s="61">
        <v>130</v>
      </c>
      <c r="D54" s="62">
        <f>C54*1.3</f>
        <v>169</v>
      </c>
      <c r="E54" s="63" t="s">
        <v>35</v>
      </c>
      <c r="F54" s="38"/>
      <c r="G54" s="38"/>
      <c r="H54" s="60">
        <v>1</v>
      </c>
      <c r="I54" s="65">
        <v>1</v>
      </c>
      <c r="J54" s="65">
        <v>2</v>
      </c>
      <c r="K54" s="65">
        <v>1</v>
      </c>
      <c r="L54" s="93">
        <v>1</v>
      </c>
      <c r="M54" s="87" t="s">
        <v>447</v>
      </c>
    </row>
    <row r="55" spans="1:13" s="2" customFormat="1" x14ac:dyDescent="0.25">
      <c r="A55" s="36" t="s">
        <v>82</v>
      </c>
      <c r="B55" s="60"/>
      <c r="C55" s="61"/>
      <c r="D55" s="62"/>
      <c r="E55" s="63"/>
      <c r="F55" s="38"/>
      <c r="G55" s="38"/>
      <c r="H55" s="60"/>
      <c r="I55" s="65">
        <v>1</v>
      </c>
      <c r="J55" s="65">
        <v>1</v>
      </c>
      <c r="K55" s="65">
        <v>0</v>
      </c>
      <c r="L55" s="93">
        <v>1</v>
      </c>
      <c r="M55" s="87" t="s">
        <v>447</v>
      </c>
    </row>
    <row r="56" spans="1:13" s="2" customFormat="1" x14ac:dyDescent="0.25">
      <c r="A56" s="36" t="s">
        <v>147</v>
      </c>
      <c r="B56" s="60"/>
      <c r="C56" s="61"/>
      <c r="D56" s="62"/>
      <c r="E56" s="63"/>
      <c r="F56" s="38"/>
      <c r="G56" s="38"/>
      <c r="H56" s="60"/>
      <c r="I56" s="65"/>
      <c r="J56" s="65"/>
      <c r="K56" s="65">
        <v>1</v>
      </c>
      <c r="L56" s="93">
        <v>1</v>
      </c>
      <c r="M56" s="87" t="s">
        <v>101</v>
      </c>
    </row>
    <row r="57" spans="1:13" s="2" customFormat="1" x14ac:dyDescent="0.25">
      <c r="A57" s="36" t="s">
        <v>84</v>
      </c>
      <c r="B57" s="60"/>
      <c r="C57" s="61"/>
      <c r="D57" s="62"/>
      <c r="E57" s="63" t="s">
        <v>12</v>
      </c>
      <c r="F57" s="38"/>
      <c r="G57" s="38"/>
      <c r="H57" s="60"/>
      <c r="I57" s="65">
        <v>1</v>
      </c>
      <c r="J57" s="65">
        <v>1</v>
      </c>
      <c r="K57" s="65">
        <v>1</v>
      </c>
      <c r="L57" s="93">
        <v>1</v>
      </c>
      <c r="M57" s="87" t="s">
        <v>101</v>
      </c>
    </row>
    <row r="58" spans="1:13" s="2" customFormat="1" x14ac:dyDescent="0.25">
      <c r="A58" s="36" t="s">
        <v>20</v>
      </c>
      <c r="B58" s="60"/>
      <c r="C58" s="61">
        <v>878</v>
      </c>
      <c r="D58" s="62">
        <f>C58*1.3</f>
        <v>1141.4000000000001</v>
      </c>
      <c r="E58" s="63" t="s">
        <v>21</v>
      </c>
      <c r="F58" s="38"/>
      <c r="G58" s="38"/>
      <c r="H58" s="60">
        <v>1</v>
      </c>
      <c r="I58" s="65">
        <v>1</v>
      </c>
      <c r="J58" s="65">
        <v>1</v>
      </c>
      <c r="K58" s="65"/>
      <c r="L58" s="93">
        <v>1</v>
      </c>
      <c r="M58" s="87" t="s">
        <v>101</v>
      </c>
    </row>
    <row r="59" spans="1:13" s="2" customFormat="1" x14ac:dyDescent="0.25">
      <c r="A59" s="36" t="s">
        <v>15</v>
      </c>
      <c r="B59" s="60"/>
      <c r="C59" s="61"/>
      <c r="D59" s="62"/>
      <c r="E59" s="63" t="s">
        <v>12</v>
      </c>
      <c r="F59" s="38" t="s">
        <v>436</v>
      </c>
      <c r="G59" s="83">
        <v>45462</v>
      </c>
      <c r="H59" s="60">
        <v>1</v>
      </c>
      <c r="I59" s="65">
        <v>1</v>
      </c>
      <c r="J59" s="65">
        <v>1</v>
      </c>
      <c r="K59" s="65">
        <v>1</v>
      </c>
      <c r="L59" s="93">
        <v>1</v>
      </c>
      <c r="M59" s="87" t="s">
        <v>447</v>
      </c>
    </row>
    <row r="60" spans="1:13" s="2" customFormat="1" x14ac:dyDescent="0.25">
      <c r="A60" s="36" t="s">
        <v>441</v>
      </c>
      <c r="B60" s="60"/>
      <c r="C60" s="61"/>
      <c r="D60" s="62"/>
      <c r="E60" s="63" t="s">
        <v>90</v>
      </c>
      <c r="F60" s="38"/>
      <c r="G60" s="38"/>
      <c r="H60" s="60">
        <v>1</v>
      </c>
      <c r="I60" s="65">
        <v>1</v>
      </c>
      <c r="J60" s="65">
        <v>1</v>
      </c>
      <c r="K60" s="65">
        <v>1</v>
      </c>
      <c r="L60" s="93">
        <v>1</v>
      </c>
      <c r="M60" s="87" t="s">
        <v>446</v>
      </c>
    </row>
    <row r="61" spans="1:13" s="2" customFormat="1" x14ac:dyDescent="0.25">
      <c r="A61" s="36" t="s">
        <v>134</v>
      </c>
      <c r="B61" s="60"/>
      <c r="C61" s="61"/>
      <c r="D61" s="62"/>
      <c r="E61" s="63" t="s">
        <v>135</v>
      </c>
      <c r="F61" s="82"/>
      <c r="G61" s="38"/>
      <c r="H61" s="64"/>
      <c r="I61" s="65"/>
      <c r="J61" s="65"/>
      <c r="K61" s="65">
        <v>1</v>
      </c>
      <c r="L61" s="93">
        <v>1</v>
      </c>
      <c r="M61" s="87" t="s">
        <v>447</v>
      </c>
    </row>
    <row r="62" spans="1:13" s="2" customFormat="1" x14ac:dyDescent="0.25">
      <c r="A62" s="36" t="s">
        <v>127</v>
      </c>
      <c r="B62" s="60"/>
      <c r="C62" s="61"/>
      <c r="D62" s="62"/>
      <c r="E62" s="63" t="s">
        <v>128</v>
      </c>
      <c r="F62" s="82"/>
      <c r="G62" s="38"/>
      <c r="H62" s="64"/>
      <c r="I62" s="65"/>
      <c r="J62" s="65"/>
      <c r="K62" s="65">
        <v>1</v>
      </c>
      <c r="L62" s="93">
        <v>1</v>
      </c>
      <c r="M62" s="87" t="s">
        <v>447</v>
      </c>
    </row>
    <row r="63" spans="1:13" s="2" customFormat="1" x14ac:dyDescent="0.25">
      <c r="A63" s="75" t="s">
        <v>75</v>
      </c>
      <c r="B63" s="76"/>
      <c r="C63" s="77">
        <f>SUM(C32:C61)</f>
        <v>6155.6</v>
      </c>
      <c r="D63" s="78">
        <f>C63*1.3</f>
        <v>8002.2800000000007</v>
      </c>
      <c r="E63" s="79"/>
      <c r="F63" s="84"/>
      <c r="G63" s="84"/>
      <c r="H63" s="76"/>
      <c r="I63" s="80">
        <v>1</v>
      </c>
      <c r="J63" s="80">
        <v>3</v>
      </c>
      <c r="K63" s="80">
        <v>0</v>
      </c>
      <c r="L63" s="94">
        <v>1</v>
      </c>
      <c r="M63" s="91" t="s">
        <v>447</v>
      </c>
    </row>
    <row r="64" spans="1:13" s="2" customFormat="1" x14ac:dyDescent="0.25">
      <c r="A64" s="23"/>
      <c r="B64" s="25"/>
      <c r="C64" s="9"/>
      <c r="E64" s="27"/>
      <c r="F64" s="29"/>
      <c r="G64" s="28"/>
      <c r="H64" s="25"/>
      <c r="I64" s="26"/>
      <c r="J64" s="26"/>
      <c r="K64" s="26"/>
      <c r="L64" s="26"/>
      <c r="M64" s="29"/>
    </row>
    <row r="65" spans="1:13" s="2" customFormat="1" x14ac:dyDescent="0.25">
      <c r="A65" s="23"/>
      <c r="B65" s="25"/>
      <c r="C65" s="9"/>
      <c r="E65" s="27"/>
      <c r="F65" s="29"/>
      <c r="G65" s="28"/>
      <c r="H65" s="25"/>
      <c r="I65" s="26"/>
      <c r="J65" s="26"/>
      <c r="K65" s="26"/>
      <c r="L65" s="26"/>
      <c r="M65" s="29"/>
    </row>
    <row r="66" spans="1:13" s="9" customFormat="1" x14ac:dyDescent="0.25">
      <c r="A66" s="50" t="s">
        <v>444</v>
      </c>
      <c r="B66" s="52"/>
      <c r="C66" s="9">
        <f>SUBTOTAL(9,Tableau13458[PA incl. Frais])</f>
        <v>17704.893189415045</v>
      </c>
      <c r="D66" s="9">
        <f>SUBTOTAL(9,Tableau13458[PA incl. Frais])</f>
        <v>17704.893189415045</v>
      </c>
      <c r="E66" s="51"/>
      <c r="F66" s="33"/>
      <c r="G66" s="85"/>
      <c r="H66" s="52"/>
      <c r="I66" s="53"/>
      <c r="J66" s="53"/>
      <c r="K66" s="53"/>
      <c r="L66" s="53"/>
      <c r="M66" s="33"/>
    </row>
    <row r="67" spans="1:13" s="2" customFormat="1" x14ac:dyDescent="0.25">
      <c r="A67" s="23"/>
      <c r="B67" s="25"/>
      <c r="C67" s="9"/>
      <c r="E67" s="27"/>
      <c r="F67" s="29"/>
      <c r="G67" s="28"/>
      <c r="H67" s="25"/>
      <c r="I67" s="26"/>
      <c r="J67" s="26"/>
      <c r="K67" s="26"/>
      <c r="L67" s="26"/>
      <c r="M67" s="29"/>
    </row>
    <row r="68" spans="1:13" s="2" customFormat="1" x14ac:dyDescent="0.25">
      <c r="A68" s="23"/>
      <c r="B68" s="25"/>
      <c r="C68" s="9"/>
      <c r="E68" s="27"/>
      <c r="F68" s="29"/>
      <c r="G68" s="28"/>
      <c r="H68" s="25"/>
      <c r="I68" s="26"/>
      <c r="J68" s="26"/>
      <c r="K68" s="26"/>
      <c r="L68" s="26"/>
      <c r="M68" s="29"/>
    </row>
    <row r="69" spans="1:13" s="2" customFormat="1" x14ac:dyDescent="0.25">
      <c r="A69" s="23"/>
      <c r="B69" s="25"/>
      <c r="C69" s="9"/>
      <c r="E69" s="27"/>
      <c r="F69" s="29"/>
      <c r="G69" s="28"/>
      <c r="H69" s="25"/>
      <c r="I69" s="26"/>
      <c r="J69" s="26"/>
      <c r="K69" s="26"/>
      <c r="L69" s="26"/>
      <c r="M69" s="29"/>
    </row>
    <row r="70" spans="1:13" s="2" customFormat="1" x14ac:dyDescent="0.25">
      <c r="A70" s="23"/>
      <c r="B70" s="25"/>
      <c r="C70" s="9"/>
      <c r="E70" s="27"/>
      <c r="F70" s="29"/>
      <c r="G70" s="28"/>
      <c r="H70" s="25"/>
      <c r="I70" s="26"/>
      <c r="J70" s="26"/>
      <c r="K70" s="26"/>
      <c r="L70" s="26"/>
      <c r="M70" s="29"/>
    </row>
    <row r="71" spans="1:13" s="2" customFormat="1" x14ac:dyDescent="0.25">
      <c r="A71" s="23"/>
      <c r="B71" s="25"/>
      <c r="C71" s="9"/>
      <c r="E71" s="27"/>
      <c r="F71" s="29"/>
      <c r="G71" s="28"/>
      <c r="H71" s="25"/>
      <c r="I71" s="26"/>
      <c r="J71" s="26"/>
      <c r="K71" s="26"/>
      <c r="L71" s="26"/>
      <c r="M71" s="29"/>
    </row>
    <row r="72" spans="1:13" s="2" customFormat="1" x14ac:dyDescent="0.25">
      <c r="A72" s="23"/>
      <c r="B72" s="25"/>
      <c r="C72" s="9"/>
      <c r="E72" s="27"/>
      <c r="F72" s="29"/>
      <c r="G72" s="28"/>
      <c r="H72" s="25"/>
      <c r="I72" s="26"/>
      <c r="J72" s="26"/>
      <c r="K72" s="26"/>
      <c r="L72" s="26"/>
      <c r="M72" s="29"/>
    </row>
    <row r="73" spans="1:13" s="2" customFormat="1" x14ac:dyDescent="0.25">
      <c r="A73" s="23"/>
      <c r="B73" s="25"/>
      <c r="C73" s="9"/>
      <c r="E73" s="27"/>
      <c r="F73" s="29"/>
      <c r="G73" s="28"/>
      <c r="H73" s="25"/>
      <c r="I73" s="26"/>
      <c r="J73" s="26"/>
      <c r="K73" s="26"/>
      <c r="L73" s="26"/>
      <c r="M73" s="29"/>
    </row>
    <row r="74" spans="1:13" s="2" customFormat="1" x14ac:dyDescent="0.25">
      <c r="A74" s="23"/>
      <c r="B74" s="25"/>
      <c r="C74" s="9"/>
      <c r="E74" s="27"/>
      <c r="F74" s="29"/>
      <c r="G74" s="28"/>
      <c r="H74" s="25"/>
      <c r="I74" s="26"/>
      <c r="J74" s="26"/>
      <c r="K74" s="26"/>
      <c r="L74" s="26"/>
      <c r="M74" s="29"/>
    </row>
    <row r="75" spans="1:13" s="2" customFormat="1" x14ac:dyDescent="0.25">
      <c r="A75" s="23"/>
      <c r="B75" s="25"/>
      <c r="C75" s="9"/>
      <c r="E75" s="27"/>
      <c r="F75" s="29"/>
      <c r="G75" s="28"/>
      <c r="H75" s="25"/>
      <c r="I75" s="26"/>
      <c r="J75" s="26"/>
      <c r="K75" s="26"/>
      <c r="L75" s="26"/>
      <c r="M75" s="29"/>
    </row>
    <row r="76" spans="1:13" s="2" customFormat="1" x14ac:dyDescent="0.25">
      <c r="A76" s="23"/>
      <c r="B76" s="25"/>
      <c r="C76" s="9"/>
      <c r="E76" s="27"/>
      <c r="F76" s="29"/>
      <c r="G76" s="28"/>
      <c r="H76" s="25"/>
      <c r="I76" s="26"/>
      <c r="J76" s="26"/>
      <c r="K76" s="26"/>
      <c r="L76" s="26"/>
      <c r="M76" s="29"/>
    </row>
    <row r="77" spans="1:13" s="2" customFormat="1" x14ac:dyDescent="0.25">
      <c r="A77" s="23"/>
      <c r="B77" s="25"/>
      <c r="C77" s="9"/>
      <c r="E77" s="27"/>
      <c r="F77" s="29"/>
      <c r="G77" s="28"/>
      <c r="H77" s="25"/>
      <c r="I77" s="26"/>
      <c r="J77" s="26"/>
      <c r="K77" s="26"/>
      <c r="L77" s="26"/>
      <c r="M77" s="29"/>
    </row>
    <row r="78" spans="1:13" s="2" customFormat="1" x14ac:dyDescent="0.25">
      <c r="A78" s="23"/>
      <c r="B78" s="25"/>
      <c r="C78" s="9"/>
      <c r="E78" s="27"/>
      <c r="F78" s="29"/>
      <c r="G78" s="28"/>
      <c r="H78" s="25"/>
      <c r="I78" s="26"/>
      <c r="J78" s="26"/>
      <c r="K78" s="26"/>
      <c r="L78" s="26"/>
      <c r="M78" s="29"/>
    </row>
    <row r="79" spans="1:13" s="2" customFormat="1" x14ac:dyDescent="0.25">
      <c r="A79" s="23"/>
      <c r="B79" s="25"/>
      <c r="C79" s="9"/>
      <c r="E79" s="27"/>
      <c r="F79" s="29"/>
      <c r="G79" s="28"/>
      <c r="H79" s="25"/>
      <c r="I79" s="26"/>
      <c r="J79" s="26"/>
      <c r="K79" s="26"/>
      <c r="L79" s="26"/>
      <c r="M79" s="29"/>
    </row>
    <row r="80" spans="1:13" s="2" customFormat="1" x14ac:dyDescent="0.25">
      <c r="A80" s="23"/>
      <c r="B80" s="25"/>
      <c r="C80" s="9"/>
      <c r="E80" s="27"/>
      <c r="F80" s="29"/>
      <c r="G80" s="28"/>
      <c r="H80" s="25"/>
      <c r="I80" s="26"/>
      <c r="J80" s="26"/>
      <c r="K80" s="26"/>
      <c r="L80" s="26"/>
      <c r="M80" s="29"/>
    </row>
    <row r="81" spans="1:13" s="2" customFormat="1" x14ac:dyDescent="0.25">
      <c r="A81" s="23"/>
      <c r="B81" s="25"/>
      <c r="C81" s="9"/>
      <c r="E81" s="27"/>
      <c r="F81" s="29"/>
      <c r="G81" s="28"/>
      <c r="H81" s="25"/>
      <c r="I81" s="26"/>
      <c r="J81" s="26"/>
      <c r="K81" s="26"/>
      <c r="L81" s="26"/>
      <c r="M81" s="29"/>
    </row>
    <row r="82" spans="1:13" s="2" customFormat="1" x14ac:dyDescent="0.25">
      <c r="A82" s="23"/>
      <c r="B82" s="25"/>
      <c r="C82" s="9"/>
      <c r="E82" s="27"/>
      <c r="F82" s="29"/>
      <c r="G82" s="28"/>
      <c r="H82" s="25"/>
      <c r="I82" s="26"/>
      <c r="J82" s="26"/>
      <c r="K82" s="26"/>
      <c r="L82" s="26"/>
      <c r="M82" s="29"/>
    </row>
    <row r="83" spans="1:13" s="2" customFormat="1" x14ac:dyDescent="0.25">
      <c r="A83" s="23"/>
      <c r="B83" s="25"/>
      <c r="C83" s="9"/>
      <c r="E83" s="27"/>
      <c r="F83" s="29"/>
      <c r="G83" s="28"/>
      <c r="H83" s="25"/>
      <c r="I83" s="26"/>
      <c r="J83" s="26"/>
      <c r="K83" s="26"/>
      <c r="L83" s="26"/>
      <c r="M83" s="29"/>
    </row>
    <row r="84" spans="1:13" s="2" customFormat="1" x14ac:dyDescent="0.25">
      <c r="A84" s="23"/>
      <c r="B84" s="25"/>
      <c r="C84" s="9"/>
      <c r="E84" s="27"/>
      <c r="F84" s="29"/>
      <c r="G84" s="28"/>
      <c r="H84" s="25"/>
      <c r="I84" s="26"/>
      <c r="J84" s="26"/>
      <c r="K84" s="26"/>
      <c r="L84" s="26"/>
      <c r="M84" s="29"/>
    </row>
    <row r="85" spans="1:13" s="2" customFormat="1" x14ac:dyDescent="0.25">
      <c r="A85" s="23"/>
      <c r="B85" s="25"/>
      <c r="C85" s="9"/>
      <c r="E85" s="27"/>
      <c r="F85" s="29"/>
      <c r="G85" s="28"/>
      <c r="H85" s="25"/>
      <c r="I85" s="26"/>
      <c r="J85" s="26"/>
      <c r="K85" s="26"/>
      <c r="L85" s="26"/>
      <c r="M85" s="29"/>
    </row>
    <row r="86" spans="1:13" s="2" customFormat="1" x14ac:dyDescent="0.25">
      <c r="A86" s="23"/>
      <c r="B86" s="25"/>
      <c r="C86" s="9"/>
      <c r="E86" s="27"/>
      <c r="F86" s="29"/>
      <c r="G86" s="28"/>
      <c r="H86" s="25"/>
      <c r="I86" s="26"/>
      <c r="J86" s="26"/>
      <c r="K86" s="26"/>
      <c r="L86" s="26"/>
      <c r="M86" s="29"/>
    </row>
    <row r="87" spans="1:13" s="2" customFormat="1" x14ac:dyDescent="0.25">
      <c r="A87" s="23"/>
      <c r="B87" s="25"/>
      <c r="C87" s="9"/>
      <c r="E87" s="27"/>
      <c r="F87" s="29"/>
      <c r="G87" s="28"/>
      <c r="H87" s="25"/>
      <c r="I87" s="26"/>
      <c r="J87" s="26"/>
      <c r="K87" s="26"/>
      <c r="L87" s="26"/>
      <c r="M87" s="29"/>
    </row>
    <row r="88" spans="1:13" s="2" customFormat="1" x14ac:dyDescent="0.25">
      <c r="A88" s="23"/>
      <c r="B88" s="25"/>
      <c r="C88" s="9"/>
      <c r="E88" s="27"/>
      <c r="F88" s="29"/>
      <c r="G88" s="28"/>
      <c r="H88" s="25"/>
      <c r="I88" s="26"/>
      <c r="J88" s="26"/>
      <c r="K88" s="26"/>
      <c r="L88" s="26"/>
      <c r="M88" s="29"/>
    </row>
    <row r="89" spans="1:13" s="2" customFormat="1" x14ac:dyDescent="0.25">
      <c r="A89" s="23"/>
      <c r="B89" s="25"/>
      <c r="C89" s="9"/>
      <c r="E89" s="27"/>
      <c r="F89" s="29"/>
      <c r="G89" s="28"/>
      <c r="H89" s="25"/>
      <c r="I89" s="26"/>
      <c r="J89" s="26"/>
      <c r="K89" s="26"/>
      <c r="L89" s="26"/>
      <c r="M89" s="29"/>
    </row>
  </sheetData>
  <phoneticPr fontId="6" type="noConversion"/>
  <printOptions gridLines="1"/>
  <pageMargins left="0.70866141732283472" right="0.70866141732283472" top="0.74803149606299213" bottom="0.74803149606299213" header="0.31496062992125984" footer="0.31496062992125984"/>
  <pageSetup paperSize="9" scale="75" fitToHeight="2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E953-F78F-4BA8-B8F7-83B7101B4AA1}">
  <sheetPr>
    <pageSetUpPr fitToPage="1"/>
  </sheetPr>
  <dimension ref="A1:L105"/>
  <sheetViews>
    <sheetView zoomScale="90" zoomScaleNormal="90" workbookViewId="0">
      <pane ySplit="5" topLeftCell="A27" activePane="bottomLeft" state="frozen"/>
      <selection pane="bottomLeft" activeCell="A43" sqref="A43"/>
    </sheetView>
  </sheetViews>
  <sheetFormatPr baseColWidth="10" defaultRowHeight="15" x14ac:dyDescent="0.25"/>
  <cols>
    <col min="1" max="1" width="51.85546875" bestFit="1" customWidth="1"/>
    <col min="2" max="2" width="13.5703125" style="25" customWidth="1"/>
    <col min="3" max="3" width="11" style="50" customWidth="1"/>
    <col min="4" max="4" width="11" style="2" customWidth="1"/>
    <col min="5" max="5" width="21.5703125" style="27" customWidth="1"/>
    <col min="6" max="6" width="21.5703125" style="29" bestFit="1" customWidth="1"/>
    <col min="7" max="7" width="13.140625" style="28" bestFit="1" customWidth="1"/>
    <col min="8" max="11" width="8.7109375" style="25" customWidth="1"/>
    <col min="12" max="12" width="29.7109375" style="29" bestFit="1" customWidth="1"/>
  </cols>
  <sheetData>
    <row r="1" spans="1:12" x14ac:dyDescent="0.25">
      <c r="A1" s="50" t="s">
        <v>53</v>
      </c>
    </row>
    <row r="2" spans="1:12" x14ac:dyDescent="0.25">
      <c r="A2" t="s">
        <v>113</v>
      </c>
    </row>
    <row r="5" spans="1:12" s="15" customFormat="1" ht="45" x14ac:dyDescent="0.25">
      <c r="A5" s="54" t="s">
        <v>106</v>
      </c>
      <c r="B5" s="55" t="s">
        <v>107</v>
      </c>
      <c r="C5" s="56" t="s">
        <v>7</v>
      </c>
      <c r="D5" s="57" t="s">
        <v>443</v>
      </c>
      <c r="E5" s="58" t="s">
        <v>10</v>
      </c>
      <c r="F5" s="81" t="s">
        <v>54</v>
      </c>
      <c r="G5" s="81" t="s">
        <v>65</v>
      </c>
      <c r="H5" s="59" t="s">
        <v>439</v>
      </c>
      <c r="I5" s="59" t="s">
        <v>103</v>
      </c>
      <c r="J5" s="59" t="s">
        <v>104</v>
      </c>
      <c r="K5" s="59" t="s">
        <v>105</v>
      </c>
      <c r="L5" s="86" t="s">
        <v>4</v>
      </c>
    </row>
    <row r="6" spans="1:12" x14ac:dyDescent="0.25">
      <c r="A6" s="36" t="s">
        <v>91</v>
      </c>
      <c r="B6" s="60"/>
      <c r="C6" s="61"/>
      <c r="D6" s="62"/>
      <c r="E6" s="63" t="s">
        <v>38</v>
      </c>
      <c r="F6" s="38"/>
      <c r="G6" s="38"/>
      <c r="H6" s="60"/>
      <c r="I6" s="65">
        <v>1</v>
      </c>
      <c r="J6" s="65">
        <v>2</v>
      </c>
      <c r="K6" s="65">
        <v>1</v>
      </c>
      <c r="L6" s="87" t="s">
        <v>119</v>
      </c>
    </row>
    <row r="7" spans="1:12" x14ac:dyDescent="0.25">
      <c r="A7" s="36" t="s">
        <v>37</v>
      </c>
      <c r="B7" s="60"/>
      <c r="C7" s="61"/>
      <c r="D7" s="62"/>
      <c r="E7" s="63" t="s">
        <v>38</v>
      </c>
      <c r="F7" s="38"/>
      <c r="G7" s="38"/>
      <c r="H7" s="60">
        <v>2</v>
      </c>
      <c r="I7" s="65">
        <v>2</v>
      </c>
      <c r="J7" s="65">
        <v>2</v>
      </c>
      <c r="K7" s="65">
        <v>2</v>
      </c>
      <c r="L7" s="87" t="s">
        <v>126</v>
      </c>
    </row>
    <row r="8" spans="1:12" x14ac:dyDescent="0.25">
      <c r="A8" s="36" t="s">
        <v>87</v>
      </c>
      <c r="B8" s="60"/>
      <c r="C8" s="61"/>
      <c r="D8" s="62"/>
      <c r="E8" s="63"/>
      <c r="F8" s="38"/>
      <c r="G8" s="38"/>
      <c r="H8" s="60"/>
      <c r="I8" s="65">
        <v>1</v>
      </c>
      <c r="J8" s="65">
        <v>1</v>
      </c>
      <c r="K8" s="65">
        <v>1</v>
      </c>
      <c r="L8" s="87" t="s">
        <v>120</v>
      </c>
    </row>
    <row r="9" spans="1:12" x14ac:dyDescent="0.25">
      <c r="A9" s="36" t="s">
        <v>83</v>
      </c>
      <c r="B9" s="60"/>
      <c r="C9" s="61"/>
      <c r="D9" s="62"/>
      <c r="E9" s="63" t="s">
        <v>12</v>
      </c>
      <c r="F9" s="38"/>
      <c r="G9" s="38"/>
      <c r="H9" s="60"/>
      <c r="I9" s="65">
        <v>1</v>
      </c>
      <c r="J9" s="65"/>
      <c r="K9" s="65">
        <v>1</v>
      </c>
      <c r="L9" s="87" t="s">
        <v>120</v>
      </c>
    </row>
    <row r="10" spans="1:12" x14ac:dyDescent="0.25">
      <c r="A10" s="36" t="s">
        <v>42</v>
      </c>
      <c r="B10" s="60"/>
      <c r="C10" s="61"/>
      <c r="D10" s="62"/>
      <c r="E10" s="63" t="s">
        <v>133</v>
      </c>
      <c r="F10" s="82"/>
      <c r="G10" s="38"/>
      <c r="H10" s="64"/>
      <c r="I10" s="65"/>
      <c r="J10" s="65"/>
      <c r="K10" s="65">
        <v>1</v>
      </c>
      <c r="L10" s="87" t="s">
        <v>120</v>
      </c>
    </row>
    <row r="11" spans="1:12" x14ac:dyDescent="0.25">
      <c r="A11" s="36" t="s">
        <v>140</v>
      </c>
      <c r="B11" s="60"/>
      <c r="C11" s="61">
        <v>122</v>
      </c>
      <c r="D11" s="62">
        <f>C11*1.3</f>
        <v>158.6</v>
      </c>
      <c r="E11" s="63" t="s">
        <v>40</v>
      </c>
      <c r="F11" s="38"/>
      <c r="G11" s="38"/>
      <c r="H11" s="60">
        <v>2</v>
      </c>
      <c r="I11" s="65">
        <v>2</v>
      </c>
      <c r="J11" s="65">
        <v>1</v>
      </c>
      <c r="K11" s="65">
        <v>2</v>
      </c>
      <c r="L11" s="87" t="s">
        <v>120</v>
      </c>
    </row>
    <row r="12" spans="1:12" x14ac:dyDescent="0.25">
      <c r="A12" s="36" t="s">
        <v>39</v>
      </c>
      <c r="B12" s="60"/>
      <c r="C12" s="61">
        <v>162.15</v>
      </c>
      <c r="D12" s="62">
        <f>C12*1.3</f>
        <v>210.79500000000002</v>
      </c>
      <c r="E12" s="63" t="s">
        <v>40</v>
      </c>
      <c r="F12" s="38"/>
      <c r="G12" s="38"/>
      <c r="H12" s="60">
        <v>1</v>
      </c>
      <c r="I12" s="65">
        <v>1</v>
      </c>
      <c r="J12" s="65">
        <v>1</v>
      </c>
      <c r="K12" s="65">
        <v>0</v>
      </c>
      <c r="L12" s="87" t="s">
        <v>120</v>
      </c>
    </row>
    <row r="13" spans="1:12" x14ac:dyDescent="0.25">
      <c r="A13" s="66" t="s">
        <v>148</v>
      </c>
      <c r="B13" s="60"/>
      <c r="C13" s="61">
        <v>110</v>
      </c>
      <c r="D13" s="62">
        <f>C13*1.3</f>
        <v>143</v>
      </c>
      <c r="E13" s="63" t="s">
        <v>442</v>
      </c>
      <c r="F13" s="38"/>
      <c r="G13" s="38"/>
      <c r="H13" s="60">
        <v>1</v>
      </c>
      <c r="I13" s="65" t="s">
        <v>71</v>
      </c>
      <c r="J13" s="65"/>
      <c r="K13" s="65">
        <v>1</v>
      </c>
      <c r="L13" s="87"/>
    </row>
    <row r="14" spans="1:12" x14ac:dyDescent="0.25">
      <c r="A14" s="67" t="s">
        <v>440</v>
      </c>
      <c r="B14" s="60"/>
      <c r="C14" s="61"/>
      <c r="D14" s="62"/>
      <c r="E14" s="63"/>
      <c r="F14" s="38"/>
      <c r="G14" s="38"/>
      <c r="H14" s="60">
        <v>1</v>
      </c>
      <c r="I14" s="65">
        <v>1</v>
      </c>
      <c r="J14" s="65">
        <v>1</v>
      </c>
      <c r="K14" s="65">
        <v>1</v>
      </c>
      <c r="L14" s="88" t="s">
        <v>101</v>
      </c>
    </row>
    <row r="15" spans="1:12" x14ac:dyDescent="0.25">
      <c r="A15" s="36" t="s">
        <v>23</v>
      </c>
      <c r="B15" s="60"/>
      <c r="C15" s="61">
        <v>533.70000000000005</v>
      </c>
      <c r="D15" s="62">
        <f>C15*1</f>
        <v>533.70000000000005</v>
      </c>
      <c r="E15" s="63" t="s">
        <v>2</v>
      </c>
      <c r="F15" s="38"/>
      <c r="G15" s="38"/>
      <c r="H15" s="60">
        <v>1</v>
      </c>
      <c r="I15" s="65">
        <v>1</v>
      </c>
      <c r="J15" s="65">
        <v>1</v>
      </c>
      <c r="K15" s="65">
        <v>1</v>
      </c>
      <c r="L15" s="87" t="s">
        <v>120</v>
      </c>
    </row>
    <row r="16" spans="1:12" x14ac:dyDescent="0.25">
      <c r="A16" s="36" t="s">
        <v>94</v>
      </c>
      <c r="B16" s="60"/>
      <c r="C16" s="61"/>
      <c r="D16" s="62"/>
      <c r="E16" s="63"/>
      <c r="F16" s="38"/>
      <c r="G16" s="38"/>
      <c r="H16" s="60">
        <v>1</v>
      </c>
      <c r="I16" s="65">
        <v>1</v>
      </c>
      <c r="J16" s="65">
        <v>1</v>
      </c>
      <c r="K16" s="65">
        <v>1</v>
      </c>
      <c r="L16" s="87" t="s">
        <v>120</v>
      </c>
    </row>
    <row r="17" spans="1:12" x14ac:dyDescent="0.25">
      <c r="A17" s="36" t="s">
        <v>131</v>
      </c>
      <c r="B17" s="60"/>
      <c r="C17" s="61"/>
      <c r="D17" s="62"/>
      <c r="E17" s="63" t="s">
        <v>132</v>
      </c>
      <c r="F17" s="82"/>
      <c r="G17" s="38"/>
      <c r="H17" s="64"/>
      <c r="I17" s="65"/>
      <c r="J17" s="65"/>
      <c r="K17" s="65">
        <v>1</v>
      </c>
      <c r="L17" s="87" t="s">
        <v>120</v>
      </c>
    </row>
    <row r="18" spans="1:12" x14ac:dyDescent="0.25">
      <c r="A18" s="36" t="s">
        <v>14</v>
      </c>
      <c r="B18" s="60"/>
      <c r="C18" s="61">
        <v>260</v>
      </c>
      <c r="D18" s="62">
        <f>C18*1</f>
        <v>260</v>
      </c>
      <c r="E18" s="63" t="s">
        <v>2</v>
      </c>
      <c r="F18" s="38"/>
      <c r="G18" s="38" t="s">
        <v>438</v>
      </c>
      <c r="H18" s="60">
        <v>1</v>
      </c>
      <c r="I18" s="65">
        <v>0</v>
      </c>
      <c r="J18" s="65">
        <v>1</v>
      </c>
      <c r="K18" s="65">
        <v>0</v>
      </c>
      <c r="L18" s="87"/>
    </row>
    <row r="19" spans="1:12" x14ac:dyDescent="0.25">
      <c r="A19" s="36" t="s">
        <v>3</v>
      </c>
      <c r="B19" s="68">
        <v>44518</v>
      </c>
      <c r="C19" s="61">
        <v>325.24</v>
      </c>
      <c r="D19" s="62">
        <f>C19*1</f>
        <v>325.24</v>
      </c>
      <c r="E19" s="69" t="s">
        <v>2</v>
      </c>
      <c r="F19" s="38"/>
      <c r="G19" s="83"/>
      <c r="H19" s="60">
        <v>1</v>
      </c>
      <c r="I19" s="65">
        <v>1</v>
      </c>
      <c r="J19" s="65">
        <v>1</v>
      </c>
      <c r="K19" s="65">
        <v>0</v>
      </c>
      <c r="L19" s="87"/>
    </row>
    <row r="20" spans="1:12" x14ac:dyDescent="0.25">
      <c r="A20" s="36" t="s">
        <v>1</v>
      </c>
      <c r="B20" s="68">
        <v>44532</v>
      </c>
      <c r="C20" s="61">
        <f>(129+6)/1.077</f>
        <v>125.34818941504179</v>
      </c>
      <c r="D20" s="62">
        <f>C20*1</f>
        <v>125.34818941504179</v>
      </c>
      <c r="E20" s="63" t="s">
        <v>0</v>
      </c>
      <c r="F20" s="38"/>
      <c r="G20" s="83"/>
      <c r="H20" s="60">
        <v>2</v>
      </c>
      <c r="I20" s="65">
        <v>2</v>
      </c>
      <c r="J20" s="65"/>
      <c r="K20" s="65">
        <v>1</v>
      </c>
      <c r="L20" s="88" t="s">
        <v>101</v>
      </c>
    </row>
    <row r="21" spans="1:12" x14ac:dyDescent="0.25">
      <c r="A21" s="36" t="s">
        <v>25</v>
      </c>
      <c r="B21" s="60"/>
      <c r="C21" s="61">
        <v>148.15</v>
      </c>
      <c r="D21" s="62">
        <f>C21*1.3</f>
        <v>192.59500000000003</v>
      </c>
      <c r="E21" s="63" t="s">
        <v>26</v>
      </c>
      <c r="F21" s="38"/>
      <c r="G21" s="38"/>
      <c r="H21" s="60">
        <v>1</v>
      </c>
      <c r="I21" s="65">
        <v>1</v>
      </c>
      <c r="J21" s="65">
        <v>6</v>
      </c>
      <c r="K21" s="65">
        <v>1</v>
      </c>
      <c r="L21" s="87" t="s">
        <v>120</v>
      </c>
    </row>
    <row r="22" spans="1:12" x14ac:dyDescent="0.25">
      <c r="A22" s="36" t="s">
        <v>155</v>
      </c>
      <c r="B22" s="60"/>
      <c r="C22" s="61"/>
      <c r="D22" s="62"/>
      <c r="E22" s="63" t="s">
        <v>12</v>
      </c>
      <c r="F22" s="38"/>
      <c r="G22" s="38"/>
      <c r="H22" s="60">
        <v>1</v>
      </c>
      <c r="I22" s="65">
        <v>1</v>
      </c>
      <c r="J22" s="65"/>
      <c r="K22" s="65">
        <v>1</v>
      </c>
      <c r="L22" s="87"/>
    </row>
    <row r="23" spans="1:12" x14ac:dyDescent="0.25">
      <c r="A23" s="36" t="s">
        <v>129</v>
      </c>
      <c r="B23" s="60"/>
      <c r="C23" s="61"/>
      <c r="D23" s="62"/>
      <c r="E23" s="63" t="s">
        <v>130</v>
      </c>
      <c r="F23" s="82"/>
      <c r="G23" s="38"/>
      <c r="H23" s="64"/>
      <c r="I23" s="65"/>
      <c r="J23" s="65"/>
      <c r="K23" s="65">
        <v>1</v>
      </c>
      <c r="L23" s="87" t="s">
        <v>120</v>
      </c>
    </row>
    <row r="24" spans="1:12" x14ac:dyDescent="0.25">
      <c r="A24" s="36" t="s">
        <v>141</v>
      </c>
      <c r="B24" s="60"/>
      <c r="C24" s="61">
        <v>93</v>
      </c>
      <c r="D24" s="62">
        <f>C24*1</f>
        <v>93</v>
      </c>
      <c r="E24" s="63" t="s">
        <v>142</v>
      </c>
      <c r="F24" s="38"/>
      <c r="G24" s="38"/>
      <c r="H24" s="60">
        <v>1</v>
      </c>
      <c r="I24" s="65">
        <v>1</v>
      </c>
      <c r="J24" s="65"/>
      <c r="K24" s="65">
        <v>1</v>
      </c>
      <c r="L24" s="87"/>
    </row>
    <row r="25" spans="1:12" x14ac:dyDescent="0.25">
      <c r="A25" s="36" t="s">
        <v>149</v>
      </c>
      <c r="B25" s="60"/>
      <c r="C25" s="61"/>
      <c r="D25" s="62"/>
      <c r="E25" s="63" t="s">
        <v>150</v>
      </c>
      <c r="F25" s="82"/>
      <c r="G25" s="38"/>
      <c r="H25" s="64"/>
      <c r="I25" s="65"/>
      <c r="J25" s="65"/>
      <c r="K25" s="65">
        <v>1</v>
      </c>
      <c r="L25" s="87"/>
    </row>
    <row r="26" spans="1:12" x14ac:dyDescent="0.25">
      <c r="A26" s="36" t="s">
        <v>27</v>
      </c>
      <c r="B26" s="60"/>
      <c r="C26" s="61">
        <v>21.3</v>
      </c>
      <c r="D26" s="62">
        <f>C26*1.3</f>
        <v>27.69</v>
      </c>
      <c r="E26" s="63" t="s">
        <v>28</v>
      </c>
      <c r="F26" s="38"/>
      <c r="G26" s="38"/>
      <c r="H26" s="60">
        <v>1</v>
      </c>
      <c r="I26" s="65">
        <v>1</v>
      </c>
      <c r="J26" s="65">
        <v>1</v>
      </c>
      <c r="K26" s="65">
        <v>1</v>
      </c>
      <c r="L26" s="87" t="s">
        <v>120</v>
      </c>
    </row>
    <row r="27" spans="1:12" x14ac:dyDescent="0.25">
      <c r="A27" s="36" t="s">
        <v>29</v>
      </c>
      <c r="B27" s="60"/>
      <c r="C27" s="61">
        <v>236</v>
      </c>
      <c r="D27" s="62">
        <f>C27*1.3</f>
        <v>306.8</v>
      </c>
      <c r="E27" s="63" t="s">
        <v>12</v>
      </c>
      <c r="F27" s="38"/>
      <c r="G27" s="38"/>
      <c r="H27" s="60">
        <v>1</v>
      </c>
      <c r="I27" s="65">
        <v>1</v>
      </c>
      <c r="J27" s="65">
        <v>0</v>
      </c>
      <c r="K27" s="65">
        <v>1</v>
      </c>
      <c r="L27" s="87" t="s">
        <v>120</v>
      </c>
    </row>
    <row r="28" spans="1:12" x14ac:dyDescent="0.25">
      <c r="A28" s="36" t="s">
        <v>123</v>
      </c>
      <c r="B28" s="60"/>
      <c r="C28" s="61"/>
      <c r="D28" s="62"/>
      <c r="E28" s="63" t="s">
        <v>124</v>
      </c>
      <c r="F28" s="38"/>
      <c r="G28" s="38"/>
      <c r="H28" s="60"/>
      <c r="I28" s="65"/>
      <c r="J28" s="65"/>
      <c r="K28" s="65">
        <v>1</v>
      </c>
      <c r="L28" s="89" t="s">
        <v>136</v>
      </c>
    </row>
    <row r="29" spans="1:12" x14ac:dyDescent="0.25">
      <c r="A29" s="70" t="s">
        <v>122</v>
      </c>
      <c r="B29" s="60"/>
      <c r="C29" s="61"/>
      <c r="D29" s="62"/>
      <c r="E29" s="63" t="s">
        <v>12</v>
      </c>
      <c r="F29" s="38"/>
      <c r="G29" s="38"/>
      <c r="H29" s="64"/>
      <c r="I29" s="71"/>
      <c r="J29" s="71"/>
      <c r="K29" s="71">
        <v>1</v>
      </c>
      <c r="L29" s="90" t="s">
        <v>120</v>
      </c>
    </row>
    <row r="30" spans="1:12" x14ac:dyDescent="0.25">
      <c r="A30" s="70" t="s">
        <v>121</v>
      </c>
      <c r="B30" s="60"/>
      <c r="C30" s="61"/>
      <c r="D30" s="62"/>
      <c r="E30" s="63" t="s">
        <v>12</v>
      </c>
      <c r="F30" s="38"/>
      <c r="G30" s="38"/>
      <c r="H30" s="64"/>
      <c r="I30" s="71"/>
      <c r="J30" s="71"/>
      <c r="K30" s="71">
        <v>1</v>
      </c>
      <c r="L30" s="90" t="s">
        <v>120</v>
      </c>
    </row>
    <row r="31" spans="1:12" x14ac:dyDescent="0.25">
      <c r="A31" s="36" t="s">
        <v>125</v>
      </c>
      <c r="B31" s="60"/>
      <c r="C31" s="61"/>
      <c r="D31" s="62"/>
      <c r="E31" s="63" t="s">
        <v>154</v>
      </c>
      <c r="F31" s="38"/>
      <c r="G31" s="38"/>
      <c r="H31" s="60"/>
      <c r="I31" s="65"/>
      <c r="J31" s="65"/>
      <c r="K31" s="65">
        <v>1</v>
      </c>
      <c r="L31" s="89" t="s">
        <v>136</v>
      </c>
    </row>
    <row r="32" spans="1:12" x14ac:dyDescent="0.25">
      <c r="A32" s="36" t="s">
        <v>63</v>
      </c>
      <c r="B32" s="60"/>
      <c r="C32" s="61">
        <v>210</v>
      </c>
      <c r="D32" s="62">
        <f>C32*1.3</f>
        <v>273</v>
      </c>
      <c r="E32" s="63" t="s">
        <v>12</v>
      </c>
      <c r="F32" s="38"/>
      <c r="G32" s="38" t="s">
        <v>438</v>
      </c>
      <c r="H32" s="60">
        <v>3</v>
      </c>
      <c r="I32" s="65">
        <v>0</v>
      </c>
      <c r="J32" s="65">
        <v>0</v>
      </c>
      <c r="K32" s="65">
        <v>0</v>
      </c>
      <c r="L32" s="87"/>
    </row>
    <row r="33" spans="1:12" x14ac:dyDescent="0.25">
      <c r="A33" s="36" t="s">
        <v>13</v>
      </c>
      <c r="B33" s="60"/>
      <c r="C33" s="61">
        <v>128</v>
      </c>
      <c r="D33" s="62">
        <f>C33*1.3</f>
        <v>166.4</v>
      </c>
      <c r="E33" s="63" t="s">
        <v>12</v>
      </c>
      <c r="F33" s="38"/>
      <c r="G33" s="38"/>
      <c r="H33" s="60">
        <v>1</v>
      </c>
      <c r="I33" s="65">
        <v>1</v>
      </c>
      <c r="J33" s="65">
        <v>1</v>
      </c>
      <c r="K33" s="65">
        <v>1</v>
      </c>
      <c r="L33" s="87" t="s">
        <v>120</v>
      </c>
    </row>
    <row r="34" spans="1:12" x14ac:dyDescent="0.25">
      <c r="A34" s="66" t="s">
        <v>66</v>
      </c>
      <c r="B34" s="60"/>
      <c r="C34" s="61"/>
      <c r="D34" s="62"/>
      <c r="E34" s="63" t="s">
        <v>38</v>
      </c>
      <c r="F34" s="38"/>
      <c r="G34" s="38" t="s">
        <v>437</v>
      </c>
      <c r="H34" s="60">
        <v>1</v>
      </c>
      <c r="I34" s="65" t="s">
        <v>71</v>
      </c>
      <c r="J34" s="65">
        <v>2</v>
      </c>
      <c r="K34" s="65">
        <v>0</v>
      </c>
      <c r="L34" s="87"/>
    </row>
    <row r="35" spans="1:12" x14ac:dyDescent="0.25">
      <c r="A35" s="36" t="s">
        <v>146</v>
      </c>
      <c r="B35" s="60"/>
      <c r="C35" s="61">
        <v>74</v>
      </c>
      <c r="D35" s="62">
        <f>C35*1.3</f>
        <v>96.2</v>
      </c>
      <c r="E35" s="63" t="s">
        <v>12</v>
      </c>
      <c r="F35" s="38" t="s">
        <v>95</v>
      </c>
      <c r="G35" s="83">
        <v>45078</v>
      </c>
      <c r="H35" s="60">
        <v>1</v>
      </c>
      <c r="I35" s="65">
        <v>1</v>
      </c>
      <c r="J35" s="65"/>
      <c r="K35" s="65">
        <v>1</v>
      </c>
      <c r="L35" s="87" t="s">
        <v>120</v>
      </c>
    </row>
    <row r="36" spans="1:12" x14ac:dyDescent="0.25">
      <c r="A36" s="36" t="s">
        <v>73</v>
      </c>
      <c r="B36" s="60"/>
      <c r="C36" s="61"/>
      <c r="D36" s="62"/>
      <c r="E36" s="63" t="s">
        <v>12</v>
      </c>
      <c r="F36" s="38" t="s">
        <v>74</v>
      </c>
      <c r="G36" s="38"/>
      <c r="H36" s="60"/>
      <c r="I36" s="65">
        <v>1</v>
      </c>
      <c r="J36" s="65">
        <v>1</v>
      </c>
      <c r="K36" s="65">
        <v>0</v>
      </c>
      <c r="L36" s="87"/>
    </row>
    <row r="37" spans="1:12" x14ac:dyDescent="0.25">
      <c r="A37" s="36" t="s">
        <v>88</v>
      </c>
      <c r="B37" s="60"/>
      <c r="C37" s="61"/>
      <c r="D37" s="62"/>
      <c r="E37" s="63" t="s">
        <v>12</v>
      </c>
      <c r="F37" s="38"/>
      <c r="G37" s="38"/>
      <c r="H37" s="60"/>
      <c r="I37" s="65">
        <v>3</v>
      </c>
      <c r="J37" s="65">
        <v>1</v>
      </c>
      <c r="K37" s="65">
        <v>2</v>
      </c>
      <c r="L37" s="87" t="s">
        <v>120</v>
      </c>
    </row>
    <row r="38" spans="1:12" x14ac:dyDescent="0.25">
      <c r="A38" s="36" t="s">
        <v>89</v>
      </c>
      <c r="B38" s="60"/>
      <c r="C38" s="61"/>
      <c r="D38" s="62"/>
      <c r="E38" s="63" t="s">
        <v>12</v>
      </c>
      <c r="F38" s="38"/>
      <c r="G38" s="38"/>
      <c r="H38" s="60"/>
      <c r="I38" s="65">
        <v>1</v>
      </c>
      <c r="J38" s="65">
        <v>1</v>
      </c>
      <c r="K38" s="65">
        <v>2</v>
      </c>
      <c r="L38" s="87" t="s">
        <v>120</v>
      </c>
    </row>
    <row r="39" spans="1:12" x14ac:dyDescent="0.25">
      <c r="A39" s="36" t="s">
        <v>72</v>
      </c>
      <c r="B39" s="60"/>
      <c r="C39" s="72"/>
      <c r="D39" s="62"/>
      <c r="E39" s="69" t="s">
        <v>0</v>
      </c>
      <c r="F39" s="39"/>
      <c r="G39" s="38"/>
      <c r="H39" s="60"/>
      <c r="I39" s="65">
        <v>1</v>
      </c>
      <c r="J39" s="65">
        <v>1</v>
      </c>
      <c r="K39" s="65"/>
      <c r="L39" s="88" t="s">
        <v>101</v>
      </c>
    </row>
    <row r="40" spans="1:12" x14ac:dyDescent="0.25">
      <c r="A40" s="36" t="s">
        <v>50</v>
      </c>
      <c r="B40" s="60"/>
      <c r="C40" s="61"/>
      <c r="D40" s="62"/>
      <c r="E40" s="63"/>
      <c r="F40" s="38"/>
      <c r="G40" s="38"/>
      <c r="H40" s="60">
        <v>1</v>
      </c>
      <c r="I40" s="65">
        <v>1</v>
      </c>
      <c r="J40" s="65"/>
      <c r="K40" s="65">
        <v>1</v>
      </c>
      <c r="L40" s="88" t="s">
        <v>101</v>
      </c>
    </row>
    <row r="41" spans="1:12" x14ac:dyDescent="0.25">
      <c r="A41" s="36" t="s">
        <v>44</v>
      </c>
      <c r="B41" s="60"/>
      <c r="C41" s="61">
        <v>106</v>
      </c>
      <c r="D41" s="62">
        <f>C41*1.3</f>
        <v>137.80000000000001</v>
      </c>
      <c r="E41" s="63" t="s">
        <v>12</v>
      </c>
      <c r="F41" s="38"/>
      <c r="G41" s="38"/>
      <c r="H41" s="60">
        <v>1</v>
      </c>
      <c r="I41" s="65">
        <v>1</v>
      </c>
      <c r="J41" s="65">
        <v>1</v>
      </c>
      <c r="K41" s="65">
        <v>1</v>
      </c>
      <c r="L41" s="87" t="s">
        <v>120</v>
      </c>
    </row>
    <row r="42" spans="1:12" x14ac:dyDescent="0.25">
      <c r="A42" s="36" t="s">
        <v>77</v>
      </c>
      <c r="B42" s="60"/>
      <c r="C42" s="61"/>
      <c r="D42" s="62"/>
      <c r="E42" s="63"/>
      <c r="F42" s="38"/>
      <c r="G42" s="38"/>
      <c r="H42" s="60"/>
      <c r="I42" s="65">
        <v>1</v>
      </c>
      <c r="J42" s="65">
        <v>1</v>
      </c>
      <c r="K42" s="65">
        <v>0</v>
      </c>
      <c r="L42" s="87"/>
    </row>
    <row r="43" spans="1:12" x14ac:dyDescent="0.25">
      <c r="A43" s="36" t="s">
        <v>144</v>
      </c>
      <c r="B43" s="60"/>
      <c r="C43" s="61"/>
      <c r="D43" s="62"/>
      <c r="E43" s="63"/>
      <c r="F43" s="38"/>
      <c r="G43" s="38"/>
      <c r="H43" s="60"/>
      <c r="I43" s="65">
        <v>1</v>
      </c>
      <c r="J43" s="65">
        <v>1</v>
      </c>
      <c r="K43" s="65">
        <v>1</v>
      </c>
      <c r="L43" s="87" t="s">
        <v>120</v>
      </c>
    </row>
    <row r="44" spans="1:12" x14ac:dyDescent="0.25">
      <c r="A44" s="66" t="s">
        <v>68</v>
      </c>
      <c r="B44" s="60"/>
      <c r="C44" s="61">
        <v>47</v>
      </c>
      <c r="D44" s="62">
        <f>C44*1.3</f>
        <v>61.1</v>
      </c>
      <c r="E44" s="63" t="s">
        <v>12</v>
      </c>
      <c r="F44" s="38"/>
      <c r="G44" s="38" t="s">
        <v>437</v>
      </c>
      <c r="H44" s="60">
        <v>2</v>
      </c>
      <c r="I44" s="65" t="s">
        <v>71</v>
      </c>
      <c r="J44" s="65">
        <v>1</v>
      </c>
      <c r="K44" s="65">
        <v>2</v>
      </c>
      <c r="L44" s="89" t="s">
        <v>136</v>
      </c>
    </row>
    <row r="45" spans="1:12" x14ac:dyDescent="0.25">
      <c r="A45" s="36" t="s">
        <v>24</v>
      </c>
      <c r="B45" s="60"/>
      <c r="C45" s="61"/>
      <c r="D45" s="62"/>
      <c r="E45" s="63" t="s">
        <v>2</v>
      </c>
      <c r="F45" s="38"/>
      <c r="G45" s="38"/>
      <c r="H45" s="60">
        <v>1</v>
      </c>
      <c r="I45" s="65">
        <v>1</v>
      </c>
      <c r="J45" s="65">
        <v>1</v>
      </c>
      <c r="K45" s="65">
        <v>1</v>
      </c>
      <c r="L45" s="87" t="s">
        <v>120</v>
      </c>
    </row>
    <row r="46" spans="1:12" x14ac:dyDescent="0.25">
      <c r="A46" s="36" t="s">
        <v>17</v>
      </c>
      <c r="B46" s="60"/>
      <c r="C46" s="61"/>
      <c r="D46" s="62"/>
      <c r="E46" s="63" t="s">
        <v>18</v>
      </c>
      <c r="F46" s="38"/>
      <c r="G46" s="38"/>
      <c r="H46" s="60">
        <v>1</v>
      </c>
      <c r="I46" s="65">
        <v>1</v>
      </c>
      <c r="J46" s="65"/>
      <c r="K46" s="65">
        <v>1</v>
      </c>
      <c r="L46" s="87" t="s">
        <v>120</v>
      </c>
    </row>
    <row r="47" spans="1:12" x14ac:dyDescent="0.25">
      <c r="A47" s="36" t="s">
        <v>153</v>
      </c>
      <c r="B47" s="60"/>
      <c r="C47" s="61"/>
      <c r="D47" s="62"/>
      <c r="E47" s="63" t="s">
        <v>152</v>
      </c>
      <c r="F47" s="38"/>
      <c r="G47" s="38"/>
      <c r="H47" s="60">
        <v>1</v>
      </c>
      <c r="I47" s="65">
        <v>1</v>
      </c>
      <c r="J47" s="65">
        <v>1</v>
      </c>
      <c r="K47" s="65"/>
      <c r="L47" s="87"/>
    </row>
    <row r="48" spans="1:12" x14ac:dyDescent="0.25">
      <c r="A48" s="73" t="s">
        <v>151</v>
      </c>
      <c r="B48" s="68"/>
      <c r="C48" s="74"/>
      <c r="D48" s="62"/>
      <c r="E48" s="63" t="s">
        <v>12</v>
      </c>
      <c r="F48" s="38"/>
      <c r="G48" s="38"/>
      <c r="H48" s="60">
        <v>1</v>
      </c>
      <c r="I48" s="65">
        <v>1</v>
      </c>
      <c r="J48" s="65">
        <v>2</v>
      </c>
      <c r="K48" s="65">
        <v>1</v>
      </c>
      <c r="L48" s="87" t="s">
        <v>120</v>
      </c>
    </row>
    <row r="49" spans="1:12" x14ac:dyDescent="0.25">
      <c r="A49" s="36" t="s">
        <v>33</v>
      </c>
      <c r="B49" s="60"/>
      <c r="C49" s="61">
        <v>204</v>
      </c>
      <c r="D49" s="62">
        <f>C49*1.3</f>
        <v>265.2</v>
      </c>
      <c r="E49" s="63" t="s">
        <v>12</v>
      </c>
      <c r="F49" s="38"/>
      <c r="G49" s="38"/>
      <c r="H49" s="60">
        <v>2</v>
      </c>
      <c r="I49" s="65">
        <v>1</v>
      </c>
      <c r="J49" s="65">
        <v>1</v>
      </c>
      <c r="K49" s="65"/>
      <c r="L49" s="88" t="s">
        <v>101</v>
      </c>
    </row>
    <row r="50" spans="1:12" x14ac:dyDescent="0.25">
      <c r="A50" s="36" t="s">
        <v>31</v>
      </c>
      <c r="B50" s="60"/>
      <c r="C50" s="61">
        <v>231</v>
      </c>
      <c r="D50" s="62">
        <f>C50*1.3</f>
        <v>300.3</v>
      </c>
      <c r="E50" s="63" t="s">
        <v>12</v>
      </c>
      <c r="F50" s="38"/>
      <c r="G50" s="38"/>
      <c r="H50" s="60">
        <v>1</v>
      </c>
      <c r="I50" s="65">
        <v>2</v>
      </c>
      <c r="J50" s="65">
        <v>1</v>
      </c>
      <c r="K50" s="65">
        <v>1</v>
      </c>
      <c r="L50" s="90" t="s">
        <v>120</v>
      </c>
    </row>
    <row r="51" spans="1:12" x14ac:dyDescent="0.25">
      <c r="A51" s="36" t="s">
        <v>99</v>
      </c>
      <c r="B51" s="60"/>
      <c r="C51" s="61"/>
      <c r="D51" s="62"/>
      <c r="E51" s="63" t="s">
        <v>92</v>
      </c>
      <c r="F51" s="38"/>
      <c r="G51" s="38"/>
      <c r="H51" s="60"/>
      <c r="I51" s="65">
        <v>1</v>
      </c>
      <c r="J51" s="65">
        <v>1</v>
      </c>
      <c r="K51" s="65">
        <v>1</v>
      </c>
      <c r="L51" s="87" t="s">
        <v>120</v>
      </c>
    </row>
    <row r="52" spans="1:12" s="2" customFormat="1" x14ac:dyDescent="0.25">
      <c r="A52" s="36" t="s">
        <v>96</v>
      </c>
      <c r="B52" s="60"/>
      <c r="C52" s="61"/>
      <c r="D52" s="62"/>
      <c r="E52" s="63" t="s">
        <v>97</v>
      </c>
      <c r="F52" s="38" t="s">
        <v>98</v>
      </c>
      <c r="G52" s="83">
        <v>45176</v>
      </c>
      <c r="H52" s="60"/>
      <c r="I52" s="65">
        <v>1</v>
      </c>
      <c r="J52" s="65">
        <v>1</v>
      </c>
      <c r="K52" s="65">
        <v>8</v>
      </c>
      <c r="L52" s="87" t="s">
        <v>120</v>
      </c>
    </row>
    <row r="53" spans="1:12" s="2" customFormat="1" x14ac:dyDescent="0.25">
      <c r="A53" s="36" t="s">
        <v>86</v>
      </c>
      <c r="B53" s="60"/>
      <c r="C53" s="61"/>
      <c r="D53" s="62"/>
      <c r="E53" s="63" t="s">
        <v>143</v>
      </c>
      <c r="F53" s="38"/>
      <c r="G53" s="83"/>
      <c r="H53" s="60"/>
      <c r="I53" s="65">
        <v>6</v>
      </c>
      <c r="J53" s="65">
        <v>1</v>
      </c>
      <c r="K53" s="65">
        <v>6</v>
      </c>
      <c r="L53" s="87" t="s">
        <v>120</v>
      </c>
    </row>
    <row r="54" spans="1:12" s="2" customFormat="1" x14ac:dyDescent="0.25">
      <c r="A54" s="36" t="s">
        <v>85</v>
      </c>
      <c r="B54" s="60"/>
      <c r="C54" s="61"/>
      <c r="D54" s="62"/>
      <c r="E54" s="63" t="s">
        <v>143</v>
      </c>
      <c r="F54" s="38"/>
      <c r="G54" s="38"/>
      <c r="H54" s="60"/>
      <c r="I54" s="65">
        <v>3</v>
      </c>
      <c r="J54" s="65">
        <v>1</v>
      </c>
      <c r="K54" s="65">
        <v>3</v>
      </c>
      <c r="L54" s="87" t="s">
        <v>120</v>
      </c>
    </row>
    <row r="55" spans="1:12" s="2" customFormat="1" x14ac:dyDescent="0.25">
      <c r="A55" s="36" t="s">
        <v>100</v>
      </c>
      <c r="B55" s="60"/>
      <c r="C55" s="61"/>
      <c r="D55" s="62"/>
      <c r="E55" s="63"/>
      <c r="F55" s="38"/>
      <c r="G55" s="38"/>
      <c r="H55" s="60"/>
      <c r="I55" s="65">
        <v>1</v>
      </c>
      <c r="J55" s="65">
        <v>1</v>
      </c>
      <c r="K55" s="65">
        <v>1</v>
      </c>
      <c r="L55" s="87" t="s">
        <v>120</v>
      </c>
    </row>
    <row r="56" spans="1:12" s="2" customFormat="1" x14ac:dyDescent="0.25">
      <c r="A56" s="36" t="s">
        <v>43</v>
      </c>
      <c r="B56" s="60"/>
      <c r="C56" s="61">
        <v>92</v>
      </c>
      <c r="D56" s="62">
        <f>C56*1.3</f>
        <v>119.60000000000001</v>
      </c>
      <c r="E56" s="63" t="s">
        <v>12</v>
      </c>
      <c r="F56" s="38"/>
      <c r="G56" s="38" t="s">
        <v>437</v>
      </c>
      <c r="H56" s="60">
        <v>2</v>
      </c>
      <c r="I56" s="65" t="s">
        <v>71</v>
      </c>
      <c r="J56" s="65">
        <v>1</v>
      </c>
      <c r="K56" s="65">
        <v>0</v>
      </c>
      <c r="L56" s="87"/>
    </row>
    <row r="57" spans="1:12" s="2" customFormat="1" x14ac:dyDescent="0.25">
      <c r="A57" s="36" t="s">
        <v>145</v>
      </c>
      <c r="B57" s="60"/>
      <c r="C57" s="61"/>
      <c r="D57" s="62"/>
      <c r="E57" s="63" t="s">
        <v>64</v>
      </c>
      <c r="F57" s="38"/>
      <c r="G57" s="38"/>
      <c r="H57" s="60">
        <v>1</v>
      </c>
      <c r="I57" s="65">
        <v>1</v>
      </c>
      <c r="J57" s="65">
        <v>1</v>
      </c>
      <c r="K57" s="65">
        <v>1</v>
      </c>
      <c r="L57" s="87" t="s">
        <v>120</v>
      </c>
    </row>
    <row r="58" spans="1:12" s="2" customFormat="1" x14ac:dyDescent="0.25">
      <c r="A58" s="36" t="s">
        <v>30</v>
      </c>
      <c r="B58" s="60"/>
      <c r="C58" s="61">
        <v>4337.6000000000004</v>
      </c>
      <c r="D58" s="62">
        <f>C58*1.3</f>
        <v>5638.880000000001</v>
      </c>
      <c r="E58" s="63" t="s">
        <v>12</v>
      </c>
      <c r="F58" s="38"/>
      <c r="G58" s="38"/>
      <c r="H58" s="60">
        <v>1</v>
      </c>
      <c r="I58" s="65">
        <v>1</v>
      </c>
      <c r="J58" s="65">
        <v>3</v>
      </c>
      <c r="K58" s="65"/>
      <c r="L58" s="87" t="s">
        <v>101</v>
      </c>
    </row>
    <row r="59" spans="1:12" s="2" customFormat="1" x14ac:dyDescent="0.25">
      <c r="A59" s="36" t="s">
        <v>81</v>
      </c>
      <c r="B59" s="60"/>
      <c r="C59" s="61"/>
      <c r="D59" s="62"/>
      <c r="E59" s="63" t="s">
        <v>93</v>
      </c>
      <c r="F59" s="38" t="s">
        <v>80</v>
      </c>
      <c r="G59" s="38"/>
      <c r="H59" s="60"/>
      <c r="I59" s="65">
        <v>1</v>
      </c>
      <c r="J59" s="65">
        <v>1</v>
      </c>
      <c r="K59" s="65">
        <v>1</v>
      </c>
      <c r="L59" s="87" t="s">
        <v>120</v>
      </c>
    </row>
    <row r="60" spans="1:12" s="2" customFormat="1" x14ac:dyDescent="0.25">
      <c r="A60" s="36" t="s">
        <v>78</v>
      </c>
      <c r="B60" s="60"/>
      <c r="C60" s="61"/>
      <c r="D60" s="62"/>
      <c r="E60" s="63" t="s">
        <v>93</v>
      </c>
      <c r="F60" s="38" t="s">
        <v>79</v>
      </c>
      <c r="G60" s="38"/>
      <c r="H60" s="60"/>
      <c r="I60" s="65">
        <v>1</v>
      </c>
      <c r="J60" s="65">
        <v>1</v>
      </c>
      <c r="K60" s="65">
        <v>1</v>
      </c>
      <c r="L60" s="87" t="s">
        <v>120</v>
      </c>
    </row>
    <row r="61" spans="1:12" s="2" customFormat="1" x14ac:dyDescent="0.25">
      <c r="A61" s="36" t="s">
        <v>34</v>
      </c>
      <c r="B61" s="60"/>
      <c r="C61" s="61">
        <v>130</v>
      </c>
      <c r="D61" s="62">
        <f>C61*1.3</f>
        <v>169</v>
      </c>
      <c r="E61" s="63" t="s">
        <v>35</v>
      </c>
      <c r="F61" s="38"/>
      <c r="G61" s="38"/>
      <c r="H61" s="60">
        <v>1</v>
      </c>
      <c r="I61" s="65">
        <v>1</v>
      </c>
      <c r="J61" s="65">
        <v>1</v>
      </c>
      <c r="K61" s="65">
        <v>1</v>
      </c>
      <c r="L61" s="87" t="s">
        <v>120</v>
      </c>
    </row>
    <row r="62" spans="1:12" s="2" customFormat="1" x14ac:dyDescent="0.25">
      <c r="A62" s="36" t="s">
        <v>36</v>
      </c>
      <c r="B62" s="60"/>
      <c r="C62" s="61">
        <v>130</v>
      </c>
      <c r="D62" s="62">
        <f>C62*1.3</f>
        <v>169</v>
      </c>
      <c r="E62" s="63" t="s">
        <v>35</v>
      </c>
      <c r="F62" s="38"/>
      <c r="G62" s="38"/>
      <c r="H62" s="60">
        <v>1</v>
      </c>
      <c r="I62" s="65">
        <v>1</v>
      </c>
      <c r="J62" s="65">
        <v>2</v>
      </c>
      <c r="K62" s="65">
        <v>1</v>
      </c>
      <c r="L62" s="87" t="s">
        <v>120</v>
      </c>
    </row>
    <row r="63" spans="1:12" s="2" customFormat="1" x14ac:dyDescent="0.25">
      <c r="A63" s="36" t="s">
        <v>60</v>
      </c>
      <c r="B63" s="68">
        <v>44775</v>
      </c>
      <c r="C63" s="61">
        <f>27/3</f>
        <v>9</v>
      </c>
      <c r="D63" s="62">
        <f t="shared" ref="D63:D64" si="0">C63*1</f>
        <v>9</v>
      </c>
      <c r="E63" s="63" t="s">
        <v>53</v>
      </c>
      <c r="F63" s="38"/>
      <c r="G63" s="38" t="s">
        <v>437</v>
      </c>
      <c r="H63" s="60">
        <v>2</v>
      </c>
      <c r="I63" s="65" t="s">
        <v>71</v>
      </c>
      <c r="J63" s="65">
        <v>1</v>
      </c>
      <c r="K63" s="65"/>
      <c r="L63" s="87"/>
    </row>
    <row r="64" spans="1:12" s="2" customFormat="1" x14ac:dyDescent="0.25">
      <c r="A64" s="36" t="s">
        <v>61</v>
      </c>
      <c r="B64" s="68">
        <v>44775</v>
      </c>
      <c r="C64" s="61">
        <f>57/3</f>
        <v>19</v>
      </c>
      <c r="D64" s="62">
        <f t="shared" si="0"/>
        <v>19</v>
      </c>
      <c r="E64" s="63" t="s">
        <v>53</v>
      </c>
      <c r="F64" s="38"/>
      <c r="G64" s="38" t="s">
        <v>437</v>
      </c>
      <c r="H64" s="60">
        <v>2</v>
      </c>
      <c r="I64" s="65" t="s">
        <v>71</v>
      </c>
      <c r="J64" s="65">
        <v>1</v>
      </c>
      <c r="K64" s="65">
        <v>0</v>
      </c>
      <c r="L64" s="87"/>
    </row>
    <row r="65" spans="1:12" s="2" customFormat="1" x14ac:dyDescent="0.25">
      <c r="A65" s="36" t="s">
        <v>82</v>
      </c>
      <c r="B65" s="60"/>
      <c r="C65" s="61"/>
      <c r="D65" s="62"/>
      <c r="E65" s="63"/>
      <c r="F65" s="38"/>
      <c r="G65" s="38"/>
      <c r="H65" s="60"/>
      <c r="I65" s="65">
        <v>1</v>
      </c>
      <c r="J65" s="65">
        <v>1</v>
      </c>
      <c r="K65" s="65">
        <v>0</v>
      </c>
      <c r="L65" s="87" t="s">
        <v>120</v>
      </c>
    </row>
    <row r="66" spans="1:12" s="2" customFormat="1" x14ac:dyDescent="0.25">
      <c r="A66" s="36" t="s">
        <v>59</v>
      </c>
      <c r="B66" s="68">
        <v>44775</v>
      </c>
      <c r="C66" s="61">
        <f>54/3</f>
        <v>18</v>
      </c>
      <c r="D66" s="62">
        <f>C66*1</f>
        <v>18</v>
      </c>
      <c r="E66" s="63" t="s">
        <v>53</v>
      </c>
      <c r="F66" s="38"/>
      <c r="G66" s="38" t="s">
        <v>437</v>
      </c>
      <c r="H66" s="60">
        <v>2</v>
      </c>
      <c r="I66" s="65" t="s">
        <v>71</v>
      </c>
      <c r="J66" s="65">
        <v>1</v>
      </c>
      <c r="K66" s="65">
        <v>0</v>
      </c>
      <c r="L66" s="87"/>
    </row>
    <row r="67" spans="1:12" s="2" customFormat="1" x14ac:dyDescent="0.25">
      <c r="A67" s="36" t="s">
        <v>147</v>
      </c>
      <c r="B67" s="60"/>
      <c r="C67" s="61"/>
      <c r="D67" s="62"/>
      <c r="E67" s="63"/>
      <c r="F67" s="38"/>
      <c r="G67" s="38"/>
      <c r="H67" s="60"/>
      <c r="I67" s="65"/>
      <c r="J67" s="65"/>
      <c r="K67" s="65">
        <v>1</v>
      </c>
      <c r="L67" s="87" t="s">
        <v>120</v>
      </c>
    </row>
    <row r="68" spans="1:12" s="2" customFormat="1" x14ac:dyDescent="0.25">
      <c r="A68" s="36" t="s">
        <v>84</v>
      </c>
      <c r="B68" s="60"/>
      <c r="C68" s="61"/>
      <c r="D68" s="62"/>
      <c r="E68" s="63" t="s">
        <v>12</v>
      </c>
      <c r="F68" s="38"/>
      <c r="G68" s="38"/>
      <c r="H68" s="60"/>
      <c r="I68" s="65">
        <v>1</v>
      </c>
      <c r="J68" s="65">
        <v>1</v>
      </c>
      <c r="K68" s="65">
        <v>1</v>
      </c>
      <c r="L68" s="87" t="s">
        <v>120</v>
      </c>
    </row>
    <row r="69" spans="1:12" s="2" customFormat="1" x14ac:dyDescent="0.25">
      <c r="A69" s="36" t="s">
        <v>102</v>
      </c>
      <c r="B69" s="68"/>
      <c r="C69" s="61"/>
      <c r="D69" s="62"/>
      <c r="E69" s="63"/>
      <c r="F69" s="38"/>
      <c r="G69" s="38"/>
      <c r="H69" s="60">
        <v>2</v>
      </c>
      <c r="I69" s="65"/>
      <c r="J69" s="65">
        <v>2</v>
      </c>
      <c r="K69" s="65">
        <v>0</v>
      </c>
      <c r="L69" s="87"/>
    </row>
    <row r="70" spans="1:12" s="2" customFormat="1" x14ac:dyDescent="0.25">
      <c r="A70" s="36" t="s">
        <v>58</v>
      </c>
      <c r="B70" s="68">
        <v>44775</v>
      </c>
      <c r="C70" s="61">
        <f>732/3</f>
        <v>244</v>
      </c>
      <c r="D70" s="62">
        <f>C70*1</f>
        <v>244</v>
      </c>
      <c r="E70" s="63" t="s">
        <v>53</v>
      </c>
      <c r="F70" s="38"/>
      <c r="G70" s="38"/>
      <c r="H70" s="60">
        <v>2</v>
      </c>
      <c r="I70" s="65">
        <v>2</v>
      </c>
      <c r="J70" s="65">
        <v>1</v>
      </c>
      <c r="K70" s="65">
        <v>0</v>
      </c>
      <c r="L70" s="87"/>
    </row>
    <row r="71" spans="1:12" s="2" customFormat="1" x14ac:dyDescent="0.25">
      <c r="A71" s="36" t="s">
        <v>20</v>
      </c>
      <c r="B71" s="60"/>
      <c r="C71" s="61">
        <v>878</v>
      </c>
      <c r="D71" s="62">
        <f>C71*1.3</f>
        <v>1141.4000000000001</v>
      </c>
      <c r="E71" s="63" t="s">
        <v>21</v>
      </c>
      <c r="F71" s="38"/>
      <c r="G71" s="38"/>
      <c r="H71" s="60">
        <v>1</v>
      </c>
      <c r="I71" s="65">
        <v>1</v>
      </c>
      <c r="J71" s="65">
        <v>1</v>
      </c>
      <c r="K71" s="65"/>
      <c r="L71" s="87" t="s">
        <v>101</v>
      </c>
    </row>
    <row r="72" spans="1:12" s="2" customFormat="1" x14ac:dyDescent="0.25">
      <c r="A72" s="36" t="s">
        <v>76</v>
      </c>
      <c r="B72" s="60"/>
      <c r="C72" s="61"/>
      <c r="D72" s="62"/>
      <c r="E72" s="63"/>
      <c r="F72" s="38"/>
      <c r="G72" s="38"/>
      <c r="H72" s="60"/>
      <c r="I72" s="65">
        <v>1</v>
      </c>
      <c r="J72" s="65">
        <v>1</v>
      </c>
      <c r="K72" s="65">
        <v>0</v>
      </c>
      <c r="L72" s="87"/>
    </row>
    <row r="73" spans="1:12" s="2" customFormat="1" x14ac:dyDescent="0.25">
      <c r="A73" s="36" t="s">
        <v>15</v>
      </c>
      <c r="B73" s="60"/>
      <c r="C73" s="61"/>
      <c r="D73" s="62"/>
      <c r="E73" s="63" t="s">
        <v>12</v>
      </c>
      <c r="F73" s="38" t="s">
        <v>436</v>
      </c>
      <c r="G73" s="83">
        <v>45462</v>
      </c>
      <c r="H73" s="60">
        <v>1</v>
      </c>
      <c r="I73" s="65">
        <v>1</v>
      </c>
      <c r="J73" s="65">
        <v>1</v>
      </c>
      <c r="K73" s="65">
        <v>1</v>
      </c>
      <c r="L73" s="87"/>
    </row>
    <row r="74" spans="1:12" s="2" customFormat="1" x14ac:dyDescent="0.25">
      <c r="A74" s="36" t="s">
        <v>441</v>
      </c>
      <c r="B74" s="60"/>
      <c r="C74" s="61"/>
      <c r="D74" s="62"/>
      <c r="E74" s="63" t="s">
        <v>90</v>
      </c>
      <c r="F74" s="38"/>
      <c r="G74" s="38"/>
      <c r="H74" s="60">
        <v>1</v>
      </c>
      <c r="I74" s="65">
        <v>1</v>
      </c>
      <c r="J74" s="65">
        <v>1</v>
      </c>
      <c r="K74" s="65">
        <v>1</v>
      </c>
      <c r="L74" s="87" t="s">
        <v>120</v>
      </c>
    </row>
    <row r="75" spans="1:12" s="2" customFormat="1" x14ac:dyDescent="0.25">
      <c r="A75" s="36" t="s">
        <v>139</v>
      </c>
      <c r="B75" s="60"/>
      <c r="C75" s="61"/>
      <c r="D75" s="62"/>
      <c r="E75" s="63" t="s">
        <v>138</v>
      </c>
      <c r="F75" s="82"/>
      <c r="G75" s="38"/>
      <c r="H75" s="64"/>
      <c r="I75" s="65"/>
      <c r="J75" s="65"/>
      <c r="K75" s="65">
        <v>1</v>
      </c>
      <c r="L75" s="87" t="s">
        <v>120</v>
      </c>
    </row>
    <row r="76" spans="1:12" s="2" customFormat="1" x14ac:dyDescent="0.25">
      <c r="A76" s="36" t="s">
        <v>134</v>
      </c>
      <c r="B76" s="60"/>
      <c r="C76" s="61"/>
      <c r="D76" s="62"/>
      <c r="E76" s="63" t="s">
        <v>135</v>
      </c>
      <c r="F76" s="82"/>
      <c r="G76" s="38"/>
      <c r="H76" s="64"/>
      <c r="I76" s="65"/>
      <c r="J76" s="65"/>
      <c r="K76" s="65">
        <v>1</v>
      </c>
      <c r="L76" s="87" t="s">
        <v>120</v>
      </c>
    </row>
    <row r="77" spans="1:12" s="2" customFormat="1" x14ac:dyDescent="0.25">
      <c r="A77" s="36" t="s">
        <v>137</v>
      </c>
      <c r="B77" s="60"/>
      <c r="C77" s="61"/>
      <c r="D77" s="62"/>
      <c r="E77" s="63" t="s">
        <v>138</v>
      </c>
      <c r="F77" s="82"/>
      <c r="G77" s="38"/>
      <c r="H77" s="64"/>
      <c r="I77" s="65"/>
      <c r="J77" s="65"/>
      <c r="K77" s="65">
        <v>2</v>
      </c>
      <c r="L77" s="87" t="s">
        <v>120</v>
      </c>
    </row>
    <row r="78" spans="1:12" s="2" customFormat="1" x14ac:dyDescent="0.25">
      <c r="A78" s="36" t="s">
        <v>127</v>
      </c>
      <c r="B78" s="60"/>
      <c r="C78" s="61"/>
      <c r="D78" s="62"/>
      <c r="E78" s="63" t="s">
        <v>128</v>
      </c>
      <c r="F78" s="82"/>
      <c r="G78" s="38"/>
      <c r="H78" s="64"/>
      <c r="I78" s="65"/>
      <c r="J78" s="65"/>
      <c r="K78" s="65">
        <v>1</v>
      </c>
      <c r="L78" s="87" t="s">
        <v>120</v>
      </c>
    </row>
    <row r="79" spans="1:12" s="2" customFormat="1" x14ac:dyDescent="0.25">
      <c r="A79" s="75" t="s">
        <v>75</v>
      </c>
      <c r="B79" s="76"/>
      <c r="C79" s="77">
        <f>SUM(C38:C76)</f>
        <v>6445.6</v>
      </c>
      <c r="D79" s="78">
        <f>C79*1.3</f>
        <v>8379.2800000000007</v>
      </c>
      <c r="E79" s="79"/>
      <c r="F79" s="84"/>
      <c r="G79" s="84"/>
      <c r="H79" s="76"/>
      <c r="I79" s="80">
        <v>1</v>
      </c>
      <c r="J79" s="80">
        <v>3</v>
      </c>
      <c r="K79" s="80">
        <v>0</v>
      </c>
      <c r="L79" s="91"/>
    </row>
    <row r="80" spans="1:12" s="2" customFormat="1" x14ac:dyDescent="0.25">
      <c r="A80"/>
      <c r="B80" s="25"/>
      <c r="C80" s="9"/>
      <c r="E80" s="27"/>
      <c r="F80" s="29"/>
      <c r="G80" s="28"/>
      <c r="H80" s="25"/>
      <c r="I80" s="26"/>
      <c r="J80" s="26"/>
      <c r="K80" s="26"/>
      <c r="L80" s="29"/>
    </row>
    <row r="81" spans="1:12" s="2" customFormat="1" x14ac:dyDescent="0.25">
      <c r="A81"/>
      <c r="B81" s="25"/>
      <c r="C81" s="9"/>
      <c r="E81" s="27"/>
      <c r="F81" s="29"/>
      <c r="G81" s="28"/>
      <c r="H81" s="25"/>
      <c r="I81" s="26"/>
      <c r="J81" s="26"/>
      <c r="K81" s="26"/>
      <c r="L81" s="29"/>
    </row>
    <row r="82" spans="1:12" s="9" customFormat="1" x14ac:dyDescent="0.25">
      <c r="A82" s="50" t="s">
        <v>444</v>
      </c>
      <c r="B82" s="52"/>
      <c r="C82" s="9">
        <f>SUBTOTAL(9,Tableau1345[PA incl. Frais])</f>
        <v>19583.928189415041</v>
      </c>
      <c r="D82" s="9">
        <f>SUBTOTAL(9,Tableau1345[PA incl. Frais])</f>
        <v>19583.928189415041</v>
      </c>
      <c r="E82" s="51"/>
      <c r="F82" s="33"/>
      <c r="G82" s="85"/>
      <c r="H82" s="52"/>
      <c r="I82" s="53"/>
      <c r="J82" s="53"/>
      <c r="K82" s="53"/>
      <c r="L82" s="33"/>
    </row>
    <row r="83" spans="1:12" s="2" customFormat="1" x14ac:dyDescent="0.25">
      <c r="A83"/>
      <c r="B83" s="25"/>
      <c r="C83" s="9"/>
      <c r="E83" s="27"/>
      <c r="F83" s="29"/>
      <c r="G83" s="28"/>
      <c r="H83" s="25"/>
      <c r="I83" s="26"/>
      <c r="J83" s="26"/>
      <c r="K83" s="26"/>
      <c r="L83" s="29"/>
    </row>
    <row r="84" spans="1:12" s="2" customFormat="1" x14ac:dyDescent="0.25">
      <c r="A84"/>
      <c r="B84" s="25"/>
      <c r="C84" s="9"/>
      <c r="E84" s="27"/>
      <c r="F84" s="29"/>
      <c r="G84" s="28"/>
      <c r="H84" s="25"/>
      <c r="I84" s="26"/>
      <c r="J84" s="26"/>
      <c r="K84" s="26"/>
      <c r="L84" s="29"/>
    </row>
    <row r="85" spans="1:12" s="2" customFormat="1" x14ac:dyDescent="0.25">
      <c r="A85"/>
      <c r="B85" s="25"/>
      <c r="C85" s="9"/>
      <c r="E85" s="27"/>
      <c r="F85" s="29"/>
      <c r="G85" s="28"/>
      <c r="H85" s="25"/>
      <c r="I85" s="26"/>
      <c r="J85" s="26"/>
      <c r="K85" s="26"/>
      <c r="L85" s="29"/>
    </row>
    <row r="86" spans="1:12" s="2" customFormat="1" x14ac:dyDescent="0.25">
      <c r="A86"/>
      <c r="B86" s="25"/>
      <c r="C86" s="9"/>
      <c r="E86" s="27"/>
      <c r="F86" s="29"/>
      <c r="G86" s="28"/>
      <c r="H86" s="25"/>
      <c r="I86" s="26"/>
      <c r="J86" s="26"/>
      <c r="K86" s="26"/>
      <c r="L86" s="29"/>
    </row>
    <row r="87" spans="1:12" s="2" customFormat="1" x14ac:dyDescent="0.25">
      <c r="A87"/>
      <c r="B87" s="25"/>
      <c r="C87" s="9"/>
      <c r="E87" s="27"/>
      <c r="F87" s="29"/>
      <c r="G87" s="28"/>
      <c r="H87" s="25"/>
      <c r="I87" s="26"/>
      <c r="J87" s="26"/>
      <c r="K87" s="26"/>
      <c r="L87" s="29"/>
    </row>
    <row r="88" spans="1:12" s="2" customFormat="1" x14ac:dyDescent="0.25">
      <c r="A88"/>
      <c r="B88" s="25"/>
      <c r="C88" s="9"/>
      <c r="E88" s="27"/>
      <c r="F88" s="29"/>
      <c r="G88" s="28"/>
      <c r="H88" s="25"/>
      <c r="I88" s="26"/>
      <c r="J88" s="26"/>
      <c r="K88" s="26"/>
      <c r="L88" s="29"/>
    </row>
    <row r="89" spans="1:12" s="2" customFormat="1" x14ac:dyDescent="0.25">
      <c r="A89"/>
      <c r="B89" s="25"/>
      <c r="C89" s="9"/>
      <c r="E89" s="27"/>
      <c r="F89" s="29"/>
      <c r="G89" s="28"/>
      <c r="H89" s="25"/>
      <c r="I89" s="26"/>
      <c r="J89" s="26"/>
      <c r="K89" s="26"/>
      <c r="L89" s="29"/>
    </row>
    <row r="90" spans="1:12" s="2" customFormat="1" x14ac:dyDescent="0.25">
      <c r="A90"/>
      <c r="B90" s="25"/>
      <c r="C90" s="9"/>
      <c r="E90" s="27"/>
      <c r="F90" s="29"/>
      <c r="G90" s="28"/>
      <c r="H90" s="25"/>
      <c r="I90" s="26"/>
      <c r="J90" s="26"/>
      <c r="K90" s="26"/>
      <c r="L90" s="29"/>
    </row>
    <row r="91" spans="1:12" s="2" customFormat="1" x14ac:dyDescent="0.25">
      <c r="A91"/>
      <c r="B91" s="25"/>
      <c r="C91" s="9"/>
      <c r="E91" s="27"/>
      <c r="F91" s="29"/>
      <c r="G91" s="28"/>
      <c r="H91" s="25"/>
      <c r="I91" s="26"/>
      <c r="J91" s="26"/>
      <c r="K91" s="26"/>
      <c r="L91" s="29"/>
    </row>
    <row r="92" spans="1:12" s="2" customFormat="1" x14ac:dyDescent="0.25">
      <c r="A92"/>
      <c r="B92" s="25"/>
      <c r="C92" s="9"/>
      <c r="E92" s="27"/>
      <c r="F92" s="29"/>
      <c r="G92" s="28"/>
      <c r="H92" s="25"/>
      <c r="I92" s="26"/>
      <c r="J92" s="26"/>
      <c r="K92" s="26"/>
      <c r="L92" s="29"/>
    </row>
    <row r="93" spans="1:12" s="2" customFormat="1" x14ac:dyDescent="0.25">
      <c r="A93"/>
      <c r="B93" s="25"/>
      <c r="C93" s="9"/>
      <c r="E93" s="27"/>
      <c r="F93" s="29"/>
      <c r="G93" s="28"/>
      <c r="H93" s="25"/>
      <c r="I93" s="26"/>
      <c r="J93" s="26"/>
      <c r="K93" s="26"/>
      <c r="L93" s="29"/>
    </row>
    <row r="94" spans="1:12" s="2" customFormat="1" x14ac:dyDescent="0.25">
      <c r="A94"/>
      <c r="B94" s="25"/>
      <c r="C94" s="9"/>
      <c r="E94" s="27"/>
      <c r="F94" s="29"/>
      <c r="G94" s="28"/>
      <c r="H94" s="25"/>
      <c r="I94" s="26"/>
      <c r="J94" s="26"/>
      <c r="K94" s="26"/>
      <c r="L94" s="29"/>
    </row>
    <row r="95" spans="1:12" s="2" customFormat="1" x14ac:dyDescent="0.25">
      <c r="A95"/>
      <c r="B95" s="25"/>
      <c r="C95" s="9"/>
      <c r="E95" s="27"/>
      <c r="F95" s="29"/>
      <c r="G95" s="28"/>
      <c r="H95" s="25"/>
      <c r="I95" s="26"/>
      <c r="J95" s="26"/>
      <c r="K95" s="26"/>
      <c r="L95" s="29"/>
    </row>
    <row r="96" spans="1:12" s="2" customFormat="1" x14ac:dyDescent="0.25">
      <c r="A96"/>
      <c r="B96" s="25"/>
      <c r="C96" s="9"/>
      <c r="E96" s="27"/>
      <c r="F96" s="29"/>
      <c r="G96" s="28"/>
      <c r="H96" s="25"/>
      <c r="I96" s="26"/>
      <c r="J96" s="26"/>
      <c r="K96" s="26"/>
      <c r="L96" s="29"/>
    </row>
    <row r="97" spans="1:12" s="2" customFormat="1" x14ac:dyDescent="0.25">
      <c r="A97"/>
      <c r="B97" s="25"/>
      <c r="C97" s="9"/>
      <c r="E97" s="27"/>
      <c r="F97" s="29"/>
      <c r="G97" s="28"/>
      <c r="H97" s="25"/>
      <c r="I97" s="26"/>
      <c r="J97" s="26"/>
      <c r="K97" s="26"/>
      <c r="L97" s="29"/>
    </row>
    <row r="98" spans="1:12" s="2" customFormat="1" x14ac:dyDescent="0.25">
      <c r="A98"/>
      <c r="B98" s="25"/>
      <c r="C98" s="9"/>
      <c r="E98" s="27"/>
      <c r="F98" s="29"/>
      <c r="G98" s="28"/>
      <c r="H98" s="25"/>
      <c r="I98" s="26"/>
      <c r="J98" s="26"/>
      <c r="K98" s="26"/>
      <c r="L98" s="29"/>
    </row>
    <row r="99" spans="1:12" s="2" customFormat="1" x14ac:dyDescent="0.25">
      <c r="A99"/>
      <c r="B99" s="25"/>
      <c r="C99" s="9"/>
      <c r="E99" s="27"/>
      <c r="F99" s="29"/>
      <c r="G99" s="28"/>
      <c r="H99" s="25"/>
      <c r="I99" s="26"/>
      <c r="J99" s="26"/>
      <c r="K99" s="26"/>
      <c r="L99" s="29"/>
    </row>
    <row r="100" spans="1:12" s="2" customFormat="1" x14ac:dyDescent="0.25">
      <c r="A100"/>
      <c r="B100" s="25"/>
      <c r="C100" s="9"/>
      <c r="E100" s="27"/>
      <c r="F100" s="29"/>
      <c r="G100" s="28"/>
      <c r="H100" s="25"/>
      <c r="I100" s="26"/>
      <c r="J100" s="26"/>
      <c r="K100" s="26"/>
      <c r="L100" s="29"/>
    </row>
    <row r="101" spans="1:12" s="2" customFormat="1" x14ac:dyDescent="0.25">
      <c r="A101"/>
      <c r="B101" s="25"/>
      <c r="C101" s="9"/>
      <c r="E101" s="27"/>
      <c r="F101" s="29"/>
      <c r="G101" s="28"/>
      <c r="H101" s="25"/>
      <c r="I101" s="26"/>
      <c r="J101" s="26"/>
      <c r="K101" s="26"/>
      <c r="L101" s="29"/>
    </row>
    <row r="102" spans="1:12" s="2" customFormat="1" x14ac:dyDescent="0.25">
      <c r="A102"/>
      <c r="B102" s="25"/>
      <c r="C102" s="9"/>
      <c r="E102" s="27"/>
      <c r="F102" s="29"/>
      <c r="G102" s="28"/>
      <c r="H102" s="25"/>
      <c r="I102" s="26"/>
      <c r="J102" s="26"/>
      <c r="K102" s="26"/>
      <c r="L102" s="29"/>
    </row>
    <row r="103" spans="1:12" s="2" customFormat="1" x14ac:dyDescent="0.25">
      <c r="A103"/>
      <c r="B103" s="25"/>
      <c r="C103" s="9"/>
      <c r="E103" s="27"/>
      <c r="F103" s="29"/>
      <c r="G103" s="28"/>
      <c r="H103" s="25"/>
      <c r="I103" s="26"/>
      <c r="J103" s="26"/>
      <c r="K103" s="26"/>
      <c r="L103" s="29"/>
    </row>
    <row r="104" spans="1:12" s="2" customFormat="1" x14ac:dyDescent="0.25">
      <c r="A104"/>
      <c r="B104" s="25"/>
      <c r="C104" s="9"/>
      <c r="E104" s="27"/>
      <c r="F104" s="29"/>
      <c r="G104" s="28"/>
      <c r="H104" s="25"/>
      <c r="I104" s="26"/>
      <c r="J104" s="26"/>
      <c r="K104" s="26"/>
      <c r="L104" s="29"/>
    </row>
    <row r="105" spans="1:12" s="2" customFormat="1" x14ac:dyDescent="0.25">
      <c r="A105"/>
      <c r="B105" s="25"/>
      <c r="C105" s="9"/>
      <c r="E105" s="27"/>
      <c r="F105" s="29"/>
      <c r="G105" s="28"/>
      <c r="H105" s="25"/>
      <c r="I105" s="26"/>
      <c r="J105" s="26"/>
      <c r="K105" s="26"/>
      <c r="L105" s="29"/>
    </row>
  </sheetData>
  <phoneticPr fontId="6" type="noConversion"/>
  <printOptions gridLines="1"/>
  <pageMargins left="0.70866141732283472" right="0.70866141732283472" top="0.74803149606299213" bottom="0.74803149606299213" header="0.31496062992125984" footer="0.31496062992125984"/>
  <pageSetup paperSize="9" scale="75" fitToHeight="2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930D-1862-4DF4-B6E8-0C5F4CCF4CD3}">
  <sheetPr>
    <pageSetUpPr fitToPage="1"/>
  </sheetPr>
  <dimension ref="A1:M14"/>
  <sheetViews>
    <sheetView workbookViewId="0">
      <selection activeCell="L5" sqref="L5"/>
    </sheetView>
  </sheetViews>
  <sheetFormatPr baseColWidth="10" defaultRowHeight="15" x14ac:dyDescent="0.25"/>
  <cols>
    <col min="1" max="1" width="63.140625" bestFit="1" customWidth="1"/>
    <col min="2" max="2" width="10.5703125" bestFit="1" customWidth="1"/>
    <col min="3" max="3" width="12" hidden="1" customWidth="1"/>
    <col min="4" max="4" width="11" hidden="1" customWidth="1"/>
    <col min="5" max="5" width="13.5703125" hidden="1" customWidth="1"/>
    <col min="6" max="6" width="14.5703125" bestFit="1" customWidth="1"/>
    <col min="7" max="7" width="16.42578125" bestFit="1" customWidth="1"/>
    <col min="8" max="8" width="14" bestFit="1" customWidth="1"/>
    <col min="9" max="11" width="10.140625" hidden="1" customWidth="1"/>
    <col min="12" max="12" width="9" bestFit="1" customWidth="1"/>
    <col min="13" max="13" width="16.5703125" bestFit="1" customWidth="1"/>
  </cols>
  <sheetData>
    <row r="1" spans="1:13" x14ac:dyDescent="0.25">
      <c r="A1" s="23" t="s">
        <v>53</v>
      </c>
      <c r="B1" s="23"/>
      <c r="C1" s="23"/>
      <c r="D1" s="23"/>
      <c r="E1" s="2"/>
      <c r="F1" s="14"/>
      <c r="G1" s="23"/>
      <c r="H1" s="6"/>
      <c r="I1" s="23"/>
      <c r="J1" s="13"/>
      <c r="K1" s="13"/>
      <c r="L1" s="23"/>
      <c r="M1" s="23"/>
    </row>
    <row r="2" spans="1:13" x14ac:dyDescent="0.25">
      <c r="A2" s="23" t="s">
        <v>112</v>
      </c>
      <c r="B2" s="23"/>
      <c r="C2" s="23"/>
      <c r="D2" s="23"/>
      <c r="E2" s="2"/>
      <c r="F2" s="14"/>
      <c r="G2" s="23"/>
      <c r="H2" s="6"/>
      <c r="I2" s="23"/>
      <c r="J2" s="13"/>
      <c r="K2" s="13"/>
      <c r="L2" s="23"/>
      <c r="M2" s="23"/>
    </row>
    <row r="3" spans="1:13" x14ac:dyDescent="0.25">
      <c r="A3" s="23"/>
      <c r="B3" s="23"/>
      <c r="C3" s="23"/>
      <c r="D3" s="23"/>
      <c r="E3" s="2"/>
      <c r="F3" s="14"/>
      <c r="G3" s="23"/>
      <c r="H3" s="6"/>
      <c r="I3" s="23"/>
      <c r="J3" s="13"/>
      <c r="K3" s="13"/>
      <c r="L3" s="23"/>
      <c r="M3" s="23"/>
    </row>
    <row r="4" spans="1:13" x14ac:dyDescent="0.25">
      <c r="A4" s="23"/>
      <c r="B4" s="23"/>
      <c r="C4" s="23"/>
      <c r="D4" s="23"/>
      <c r="E4" s="2"/>
      <c r="F4" s="14"/>
      <c r="G4" s="23"/>
      <c r="H4" s="6"/>
      <c r="I4" s="23"/>
      <c r="J4" s="13"/>
      <c r="K4" s="13"/>
      <c r="L4" s="23"/>
      <c r="M4" s="23"/>
    </row>
    <row r="5" spans="1:13" ht="63" x14ac:dyDescent="0.25">
      <c r="A5" s="18" t="s">
        <v>106</v>
      </c>
      <c r="B5" s="21" t="s">
        <v>107</v>
      </c>
      <c r="C5" s="18" t="s">
        <v>9</v>
      </c>
      <c r="D5" s="18" t="s">
        <v>7</v>
      </c>
      <c r="E5" s="18" t="s">
        <v>51</v>
      </c>
      <c r="F5" s="19" t="s">
        <v>10</v>
      </c>
      <c r="G5" s="20" t="s">
        <v>54</v>
      </c>
      <c r="H5" s="20" t="s">
        <v>65</v>
      </c>
      <c r="I5" s="16" t="s">
        <v>109</v>
      </c>
      <c r="J5" s="16" t="s">
        <v>110</v>
      </c>
      <c r="K5" s="16" t="s">
        <v>111</v>
      </c>
      <c r="L5" s="16" t="s">
        <v>105</v>
      </c>
      <c r="M5" s="17" t="s">
        <v>4</v>
      </c>
    </row>
    <row r="6" spans="1:13" x14ac:dyDescent="0.25">
      <c r="A6" s="22" t="s">
        <v>115</v>
      </c>
      <c r="B6" s="24"/>
      <c r="C6" s="24"/>
      <c r="D6" s="24"/>
      <c r="E6" s="24"/>
      <c r="F6" s="24"/>
      <c r="G6" s="23"/>
      <c r="H6" s="23"/>
      <c r="I6" s="23"/>
      <c r="J6" s="23"/>
      <c r="K6" s="23"/>
      <c r="L6" s="23">
        <v>4</v>
      </c>
      <c r="M6" s="23"/>
    </row>
    <row r="7" spans="1:13" s="23" customFormat="1" x14ac:dyDescent="0.25">
      <c r="A7" s="22" t="s">
        <v>114</v>
      </c>
      <c r="B7" s="24"/>
      <c r="C7" s="24"/>
      <c r="D7" s="24"/>
      <c r="E7" s="24"/>
      <c r="F7" s="24"/>
      <c r="L7" s="23">
        <v>4</v>
      </c>
    </row>
    <row r="8" spans="1:13" x14ac:dyDescent="0.25">
      <c r="A8" s="23" t="s">
        <v>116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>
        <v>4</v>
      </c>
      <c r="M8" s="23"/>
    </row>
    <row r="9" spans="1:13" s="23" customFormat="1" x14ac:dyDescent="0.25">
      <c r="A9" s="23" t="s">
        <v>117</v>
      </c>
      <c r="L9" s="23">
        <v>1</v>
      </c>
    </row>
    <row r="10" spans="1:13" x14ac:dyDescent="0.25">
      <c r="A10" s="23" t="s">
        <v>118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>
        <v>1</v>
      </c>
      <c r="M10" s="23"/>
    </row>
    <row r="11" spans="1:13" x14ac:dyDescent="0.25">
      <c r="A11" s="23" t="s">
        <v>108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>
        <v>2</v>
      </c>
      <c r="M11" s="23"/>
    </row>
    <row r="12" spans="1:13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F572-2D0B-425C-BD77-046DB1BD5AE5}">
  <sheetPr>
    <pageSetUpPr fitToPage="1"/>
  </sheetPr>
  <dimension ref="A1:H38"/>
  <sheetViews>
    <sheetView workbookViewId="0">
      <selection activeCell="B23" sqref="B23"/>
    </sheetView>
  </sheetViews>
  <sheetFormatPr baseColWidth="10" defaultColWidth="11.42578125" defaultRowHeight="15" x14ac:dyDescent="0.25"/>
  <cols>
    <col min="1" max="1" width="26" style="23" bestFit="1" customWidth="1"/>
    <col min="2" max="2" width="50.85546875" style="23" customWidth="1"/>
    <col min="3" max="3" width="11.85546875" style="23" customWidth="1"/>
    <col min="4" max="6" width="10.28515625" style="23" customWidth="1"/>
    <col min="7" max="7" width="16.5703125" style="23" bestFit="1" customWidth="1"/>
    <col min="8" max="8" width="15.140625" style="23" bestFit="1" customWidth="1"/>
    <col min="9" max="16384" width="11.42578125" style="23"/>
  </cols>
  <sheetData>
    <row r="1" spans="1:8" x14ac:dyDescent="0.25">
      <c r="A1" s="29" t="s">
        <v>53</v>
      </c>
    </row>
    <row r="2" spans="1:8" x14ac:dyDescent="0.25">
      <c r="A2" s="33" t="s">
        <v>222</v>
      </c>
    </row>
    <row r="3" spans="1:8" x14ac:dyDescent="0.25">
      <c r="A3" s="29"/>
    </row>
    <row r="4" spans="1:8" ht="47.25" x14ac:dyDescent="0.25">
      <c r="A4" s="32" t="s">
        <v>221</v>
      </c>
      <c r="B4" s="18" t="s">
        <v>220</v>
      </c>
      <c r="C4" s="21" t="s">
        <v>219</v>
      </c>
      <c r="D4" s="31" t="s">
        <v>218</v>
      </c>
      <c r="E4" s="31" t="s">
        <v>217</v>
      </c>
      <c r="F4" s="31" t="s">
        <v>216</v>
      </c>
      <c r="G4" s="17" t="s">
        <v>4</v>
      </c>
      <c r="H4" s="30" t="s">
        <v>54</v>
      </c>
    </row>
    <row r="5" spans="1:8" x14ac:dyDescent="0.25">
      <c r="A5" s="29" t="s">
        <v>215</v>
      </c>
      <c r="B5" s="23" t="s">
        <v>214</v>
      </c>
      <c r="C5" s="23">
        <v>23</v>
      </c>
      <c r="F5" s="23">
        <v>23</v>
      </c>
      <c r="G5" s="23" t="s">
        <v>171</v>
      </c>
    </row>
    <row r="6" spans="1:8" x14ac:dyDescent="0.25">
      <c r="A6" s="29" t="s">
        <v>213</v>
      </c>
      <c r="B6" s="23" t="s">
        <v>212</v>
      </c>
      <c r="C6" s="23">
        <v>26</v>
      </c>
      <c r="F6" s="23">
        <v>26</v>
      </c>
      <c r="G6" s="23" t="s">
        <v>171</v>
      </c>
    </row>
    <row r="7" spans="1:8" x14ac:dyDescent="0.25">
      <c r="A7" s="29">
        <v>6110100</v>
      </c>
      <c r="B7" s="23" t="s">
        <v>211</v>
      </c>
      <c r="D7" s="23">
        <v>3</v>
      </c>
      <c r="F7" s="23">
        <v>3</v>
      </c>
      <c r="G7" s="23" t="s">
        <v>171</v>
      </c>
    </row>
    <row r="8" spans="1:8" x14ac:dyDescent="0.25">
      <c r="A8" s="29">
        <v>6010130</v>
      </c>
      <c r="B8" s="23" t="s">
        <v>210</v>
      </c>
      <c r="C8" s="23">
        <v>4</v>
      </c>
      <c r="E8" s="23">
        <v>-4</v>
      </c>
      <c r="F8" s="6">
        <v>0</v>
      </c>
    </row>
    <row r="9" spans="1:8" x14ac:dyDescent="0.25">
      <c r="A9" s="29" t="s">
        <v>209</v>
      </c>
      <c r="B9" s="23" t="s">
        <v>208</v>
      </c>
      <c r="C9" s="23">
        <v>12</v>
      </c>
      <c r="F9" s="23">
        <v>12</v>
      </c>
      <c r="G9" s="23" t="s">
        <v>171</v>
      </c>
    </row>
    <row r="10" spans="1:8" x14ac:dyDescent="0.25">
      <c r="A10" s="29" t="s">
        <v>207</v>
      </c>
      <c r="B10" s="23" t="s">
        <v>206</v>
      </c>
      <c r="D10" s="23">
        <v>4</v>
      </c>
      <c r="F10" s="23">
        <v>4</v>
      </c>
      <c r="G10" s="23" t="s">
        <v>171</v>
      </c>
    </row>
    <row r="11" spans="1:8" x14ac:dyDescent="0.25">
      <c r="A11" s="29" t="s">
        <v>205</v>
      </c>
      <c r="B11" s="23" t="s">
        <v>204</v>
      </c>
      <c r="D11" s="23">
        <v>9</v>
      </c>
      <c r="F11" s="23">
        <v>9</v>
      </c>
      <c r="G11" s="23" t="s">
        <v>171</v>
      </c>
    </row>
    <row r="12" spans="1:8" x14ac:dyDescent="0.25">
      <c r="A12" s="29" t="s">
        <v>203</v>
      </c>
      <c r="B12" s="23" t="s">
        <v>202</v>
      </c>
      <c r="D12" s="23">
        <v>1</v>
      </c>
      <c r="F12" s="23">
        <v>1</v>
      </c>
      <c r="G12" s="23" t="s">
        <v>157</v>
      </c>
    </row>
    <row r="13" spans="1:8" x14ac:dyDescent="0.25">
      <c r="A13" s="29" t="s">
        <v>201</v>
      </c>
      <c r="B13" s="23" t="s">
        <v>200</v>
      </c>
      <c r="D13" s="23">
        <v>1</v>
      </c>
      <c r="F13" s="23">
        <v>1</v>
      </c>
      <c r="G13" s="23" t="s">
        <v>157</v>
      </c>
    </row>
    <row r="14" spans="1:8" x14ac:dyDescent="0.25">
      <c r="A14" s="29" t="s">
        <v>199</v>
      </c>
      <c r="B14" s="23" t="s">
        <v>198</v>
      </c>
      <c r="D14" s="23">
        <v>2</v>
      </c>
      <c r="F14" s="23">
        <v>2</v>
      </c>
      <c r="G14" s="23" t="s">
        <v>157</v>
      </c>
    </row>
    <row r="15" spans="1:8" x14ac:dyDescent="0.25">
      <c r="A15" s="29" t="s">
        <v>197</v>
      </c>
      <c r="B15" s="23" t="s">
        <v>196</v>
      </c>
      <c r="D15" s="23">
        <v>2</v>
      </c>
      <c r="F15" s="23">
        <v>2</v>
      </c>
      <c r="G15" s="23" t="s">
        <v>157</v>
      </c>
    </row>
    <row r="16" spans="1:8" s="6" customFormat="1" x14ac:dyDescent="0.25">
      <c r="A16" s="28" t="s">
        <v>195</v>
      </c>
      <c r="B16" s="6" t="s">
        <v>194</v>
      </c>
      <c r="D16" s="6">
        <v>1</v>
      </c>
      <c r="F16" s="6">
        <v>0</v>
      </c>
      <c r="G16" s="6" t="s">
        <v>193</v>
      </c>
    </row>
    <row r="17" spans="1:8" x14ac:dyDescent="0.25">
      <c r="A17" s="29" t="s">
        <v>192</v>
      </c>
      <c r="B17" s="23" t="s">
        <v>191</v>
      </c>
      <c r="D17" s="23">
        <v>1</v>
      </c>
      <c r="F17" s="23">
        <v>1</v>
      </c>
      <c r="G17" s="23" t="s">
        <v>157</v>
      </c>
    </row>
    <row r="18" spans="1:8" x14ac:dyDescent="0.25">
      <c r="A18" s="29" t="s">
        <v>190</v>
      </c>
      <c r="B18" s="23" t="s">
        <v>189</v>
      </c>
      <c r="D18" s="23">
        <v>5</v>
      </c>
      <c r="F18" s="23">
        <v>5</v>
      </c>
      <c r="G18" s="23" t="s">
        <v>157</v>
      </c>
    </row>
    <row r="19" spans="1:8" x14ac:dyDescent="0.25">
      <c r="A19" s="29" t="s">
        <v>188</v>
      </c>
      <c r="B19" s="23" t="s">
        <v>187</v>
      </c>
      <c r="D19" s="23">
        <v>3</v>
      </c>
      <c r="E19" s="23">
        <v>2</v>
      </c>
      <c r="F19" s="23">
        <v>1</v>
      </c>
      <c r="G19" s="23" t="s">
        <v>157</v>
      </c>
    </row>
    <row r="20" spans="1:8" x14ac:dyDescent="0.25">
      <c r="A20" s="29" t="s">
        <v>186</v>
      </c>
      <c r="B20" s="23" t="s">
        <v>185</v>
      </c>
      <c r="D20" s="23">
        <v>1</v>
      </c>
      <c r="F20" s="23">
        <v>1</v>
      </c>
      <c r="G20" s="23" t="s">
        <v>157</v>
      </c>
    </row>
    <row r="21" spans="1:8" x14ac:dyDescent="0.25">
      <c r="A21" s="29" t="s">
        <v>184</v>
      </c>
      <c r="B21" s="23" t="s">
        <v>183</v>
      </c>
      <c r="D21" s="23">
        <v>1</v>
      </c>
      <c r="F21" s="23">
        <v>1</v>
      </c>
      <c r="G21" s="23" t="s">
        <v>157</v>
      </c>
    </row>
    <row r="22" spans="1:8" x14ac:dyDescent="0.25">
      <c r="A22" s="29" t="s">
        <v>182</v>
      </c>
      <c r="B22" s="23" t="s">
        <v>181</v>
      </c>
      <c r="D22" s="23">
        <v>22</v>
      </c>
      <c r="F22" s="23">
        <v>12</v>
      </c>
      <c r="G22" s="23" t="s">
        <v>171</v>
      </c>
    </row>
    <row r="23" spans="1:8" x14ac:dyDescent="0.25">
      <c r="A23" s="29" t="s">
        <v>180</v>
      </c>
      <c r="B23" s="23" t="s">
        <v>179</v>
      </c>
      <c r="C23" s="23">
        <v>18</v>
      </c>
      <c r="F23" s="23">
        <v>18</v>
      </c>
      <c r="G23" s="23" t="s">
        <v>171</v>
      </c>
    </row>
    <row r="24" spans="1:8" x14ac:dyDescent="0.25">
      <c r="A24" s="29">
        <v>6110139</v>
      </c>
      <c r="B24" s="23" t="s">
        <v>178</v>
      </c>
      <c r="C24" s="23">
        <v>11</v>
      </c>
      <c r="F24" s="23">
        <v>11</v>
      </c>
      <c r="G24" s="23" t="s">
        <v>171</v>
      </c>
    </row>
    <row r="25" spans="1:8" x14ac:dyDescent="0.25">
      <c r="A25" s="29" t="s">
        <v>177</v>
      </c>
      <c r="B25" s="23" t="s">
        <v>176</v>
      </c>
      <c r="D25" s="23">
        <v>1</v>
      </c>
      <c r="F25" s="23">
        <v>1</v>
      </c>
      <c r="G25" s="23" t="s">
        <v>157</v>
      </c>
      <c r="H25" s="23" t="s">
        <v>175</v>
      </c>
    </row>
    <row r="26" spans="1:8" x14ac:dyDescent="0.25">
      <c r="A26" s="29">
        <v>6015100</v>
      </c>
      <c r="B26" s="23" t="s">
        <v>174</v>
      </c>
      <c r="D26" s="23">
        <v>22</v>
      </c>
      <c r="F26" s="23">
        <v>22</v>
      </c>
      <c r="G26" s="23" t="s">
        <v>171</v>
      </c>
    </row>
    <row r="27" spans="1:8" x14ac:dyDescent="0.25">
      <c r="A27" s="29" t="s">
        <v>173</v>
      </c>
      <c r="B27" s="23" t="s">
        <v>172</v>
      </c>
      <c r="D27" s="23">
        <v>4</v>
      </c>
      <c r="F27" s="23">
        <v>4</v>
      </c>
      <c r="G27" s="23" t="s">
        <v>171</v>
      </c>
    </row>
    <row r="28" spans="1:8" s="6" customFormat="1" x14ac:dyDescent="0.25">
      <c r="A28" s="28"/>
      <c r="B28" s="6" t="s">
        <v>170</v>
      </c>
      <c r="F28" s="6">
        <v>1</v>
      </c>
      <c r="G28" s="6" t="s">
        <v>157</v>
      </c>
      <c r="H28" s="6" t="s">
        <v>156</v>
      </c>
    </row>
    <row r="29" spans="1:8" s="6" customFormat="1" x14ac:dyDescent="0.25">
      <c r="A29" s="28"/>
      <c r="B29" s="28" t="s">
        <v>169</v>
      </c>
      <c r="E29" s="6">
        <v>2</v>
      </c>
      <c r="F29" s="6">
        <v>2</v>
      </c>
      <c r="G29" s="6" t="s">
        <v>157</v>
      </c>
    </row>
    <row r="30" spans="1:8" s="6" customFormat="1" x14ac:dyDescent="0.25">
      <c r="A30" s="28"/>
      <c r="B30" s="28" t="s">
        <v>168</v>
      </c>
      <c r="E30" s="6">
        <v>2</v>
      </c>
      <c r="F30" s="6">
        <v>2</v>
      </c>
      <c r="G30" s="6" t="s">
        <v>157</v>
      </c>
    </row>
    <row r="31" spans="1:8" s="6" customFormat="1" x14ac:dyDescent="0.25">
      <c r="A31" s="28"/>
      <c r="B31" s="6" t="s">
        <v>167</v>
      </c>
      <c r="E31" s="6">
        <v>3</v>
      </c>
      <c r="F31" s="6">
        <v>1</v>
      </c>
      <c r="G31" s="6" t="s">
        <v>157</v>
      </c>
    </row>
    <row r="32" spans="1:8" s="6" customFormat="1" x14ac:dyDescent="0.25">
      <c r="A32" s="28"/>
      <c r="B32" s="6" t="s">
        <v>166</v>
      </c>
      <c r="E32" s="6">
        <v>1</v>
      </c>
      <c r="F32" s="6">
        <v>1</v>
      </c>
      <c r="G32" s="6" t="s">
        <v>157</v>
      </c>
    </row>
    <row r="33" spans="1:8" s="6" customFormat="1" x14ac:dyDescent="0.25">
      <c r="B33" s="6" t="s">
        <v>165</v>
      </c>
      <c r="E33" s="6">
        <v>2</v>
      </c>
      <c r="F33" s="6">
        <v>2</v>
      </c>
      <c r="G33" s="6" t="s">
        <v>157</v>
      </c>
    </row>
    <row r="34" spans="1:8" s="6" customFormat="1" x14ac:dyDescent="0.25">
      <c r="A34" s="28"/>
      <c r="B34" s="6" t="s">
        <v>164</v>
      </c>
      <c r="E34" s="6">
        <v>1</v>
      </c>
      <c r="F34" s="6">
        <v>1</v>
      </c>
      <c r="G34" s="6" t="s">
        <v>157</v>
      </c>
      <c r="H34" s="6" t="s">
        <v>156</v>
      </c>
    </row>
    <row r="35" spans="1:8" s="6" customFormat="1" x14ac:dyDescent="0.25">
      <c r="A35" s="28" t="s">
        <v>163</v>
      </c>
      <c r="B35" s="6" t="s">
        <v>162</v>
      </c>
      <c r="E35" s="6">
        <v>1</v>
      </c>
      <c r="F35" s="6">
        <v>1</v>
      </c>
      <c r="G35" s="6" t="s">
        <v>157</v>
      </c>
    </row>
    <row r="36" spans="1:8" s="6" customFormat="1" x14ac:dyDescent="0.25">
      <c r="A36" s="28" t="s">
        <v>161</v>
      </c>
      <c r="B36" s="6" t="s">
        <v>160</v>
      </c>
      <c r="E36" s="6">
        <v>1</v>
      </c>
      <c r="F36" s="6">
        <v>1</v>
      </c>
      <c r="G36" s="6" t="s">
        <v>157</v>
      </c>
    </row>
    <row r="37" spans="1:8" s="6" customFormat="1" x14ac:dyDescent="0.25">
      <c r="A37" s="28"/>
      <c r="B37" s="6" t="s">
        <v>159</v>
      </c>
      <c r="F37" s="6">
        <v>1</v>
      </c>
      <c r="G37" s="6" t="s">
        <v>157</v>
      </c>
      <c r="H37" s="6" t="s">
        <v>156</v>
      </c>
    </row>
    <row r="38" spans="1:8" s="6" customFormat="1" x14ac:dyDescent="0.25">
      <c r="A38" s="28"/>
      <c r="B38" s="6" t="s">
        <v>158</v>
      </c>
      <c r="F38" s="6">
        <v>1</v>
      </c>
      <c r="G38" s="6" t="s">
        <v>157</v>
      </c>
      <c r="H38" s="6" t="s">
        <v>156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1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7D72-787E-4EC6-859D-E01F90D27183}">
  <sheetPr filterMode="1"/>
  <dimension ref="A4:AD119"/>
  <sheetViews>
    <sheetView workbookViewId="0">
      <selection activeCell="C108" sqref="C108"/>
    </sheetView>
  </sheetViews>
  <sheetFormatPr baseColWidth="10" defaultColWidth="11.42578125" defaultRowHeight="15" x14ac:dyDescent="0.25"/>
  <cols>
    <col min="1" max="1" width="13" style="23" customWidth="1"/>
    <col min="2" max="2" width="33.42578125" style="29" customWidth="1"/>
    <col min="3" max="3" width="44.140625" style="23" customWidth="1"/>
    <col min="4" max="16" width="0" style="23" hidden="1" customWidth="1"/>
    <col min="17" max="17" width="11.42578125" style="23"/>
    <col min="18" max="20" width="0" style="23" hidden="1" customWidth="1"/>
    <col min="21" max="22" width="18.140625" style="23" hidden="1" customWidth="1"/>
    <col min="23" max="23" width="0" style="23" hidden="1" customWidth="1"/>
    <col min="24" max="24" width="7.5703125" style="23" hidden="1" customWidth="1"/>
    <col min="25" max="25" width="12.5703125" style="23" hidden="1" customWidth="1"/>
    <col min="26" max="28" width="12.5703125" style="23" customWidth="1"/>
    <col min="29" max="29" width="11.42578125" style="23" customWidth="1"/>
    <col min="30" max="30" width="11.7109375" style="23" customWidth="1"/>
    <col min="31" max="31" width="14.42578125" style="23" customWidth="1"/>
    <col min="32" max="16384" width="11.42578125" style="23"/>
  </cols>
  <sheetData>
    <row r="4" spans="1:30" s="18" customFormat="1" ht="53.25" customHeight="1" x14ac:dyDescent="0.25">
      <c r="A4" s="18" t="s">
        <v>4</v>
      </c>
      <c r="B4" s="49" t="s">
        <v>221</v>
      </c>
      <c r="C4" s="46" t="s">
        <v>220</v>
      </c>
      <c r="D4" s="36" t="s">
        <v>435</v>
      </c>
      <c r="E4" s="34" t="s">
        <v>434</v>
      </c>
      <c r="F4" s="34" t="s">
        <v>433</v>
      </c>
      <c r="G4" s="34" t="s">
        <v>432</v>
      </c>
      <c r="H4" s="34" t="s">
        <v>431</v>
      </c>
      <c r="I4" s="34" t="s">
        <v>430</v>
      </c>
      <c r="J4" s="34" t="s">
        <v>429</v>
      </c>
      <c r="K4" s="34" t="s">
        <v>428</v>
      </c>
      <c r="L4" s="34" t="s">
        <v>427</v>
      </c>
      <c r="M4" s="34" t="s">
        <v>426</v>
      </c>
      <c r="N4" s="34" t="s">
        <v>425</v>
      </c>
      <c r="O4" s="34" t="s">
        <v>424</v>
      </c>
      <c r="P4" s="35" t="s">
        <v>423</v>
      </c>
      <c r="Q4" s="48" t="s">
        <v>219</v>
      </c>
      <c r="R4" s="36" t="s">
        <v>422</v>
      </c>
      <c r="S4" s="34" t="s">
        <v>421</v>
      </c>
      <c r="T4" s="34" t="s">
        <v>420</v>
      </c>
      <c r="U4" s="34" t="s">
        <v>419</v>
      </c>
      <c r="V4" s="35" t="s">
        <v>418</v>
      </c>
      <c r="W4" s="34" t="s">
        <v>417</v>
      </c>
      <c r="X4" s="36" t="s">
        <v>416</v>
      </c>
      <c r="Y4" s="35" t="s">
        <v>415</v>
      </c>
      <c r="Z4" s="47">
        <v>45266</v>
      </c>
      <c r="AA4" s="47">
        <v>45271</v>
      </c>
      <c r="AB4" s="47">
        <v>45275</v>
      </c>
      <c r="AC4" s="46" t="s">
        <v>171</v>
      </c>
      <c r="AD4" s="46" t="s">
        <v>414</v>
      </c>
    </row>
    <row r="5" spans="1:30" x14ac:dyDescent="0.25">
      <c r="B5" s="39" t="s">
        <v>215</v>
      </c>
      <c r="C5" s="34" t="s">
        <v>214</v>
      </c>
      <c r="D5" s="36">
        <v>15</v>
      </c>
      <c r="E5" s="34">
        <v>10</v>
      </c>
      <c r="F5" s="34">
        <v>23</v>
      </c>
      <c r="G5" s="34">
        <v>0</v>
      </c>
      <c r="H5" s="34">
        <v>44049</v>
      </c>
      <c r="I5" s="34">
        <v>1</v>
      </c>
      <c r="J5" s="34">
        <v>1</v>
      </c>
      <c r="K5" s="34">
        <v>0</v>
      </c>
      <c r="L5" s="34">
        <v>0</v>
      </c>
      <c r="M5" s="34">
        <v>0</v>
      </c>
      <c r="N5" s="34" t="s">
        <v>245</v>
      </c>
      <c r="O5" s="34">
        <v>0</v>
      </c>
      <c r="P5" s="35">
        <v>0</v>
      </c>
      <c r="Q5" s="34">
        <v>23</v>
      </c>
      <c r="R5" s="36">
        <v>0</v>
      </c>
      <c r="S5" s="34">
        <v>0</v>
      </c>
      <c r="T5" s="34"/>
      <c r="U5" s="34">
        <v>0</v>
      </c>
      <c r="V5" s="35">
        <v>0</v>
      </c>
      <c r="W5" s="34" t="s">
        <v>244</v>
      </c>
      <c r="X5" s="45" t="s">
        <v>243</v>
      </c>
      <c r="Y5" s="35" t="e">
        <f>VLOOKUP(B5,#REF!,5,FALSE)</f>
        <v>#REF!</v>
      </c>
      <c r="Z5" s="34"/>
      <c r="AA5" s="34"/>
      <c r="AB5" s="34"/>
      <c r="AC5" s="34" t="s">
        <v>223</v>
      </c>
      <c r="AD5" s="34"/>
    </row>
    <row r="6" spans="1:30" x14ac:dyDescent="0.25">
      <c r="B6" s="39" t="s">
        <v>213</v>
      </c>
      <c r="C6" s="34" t="s">
        <v>212</v>
      </c>
      <c r="D6" s="36">
        <v>15</v>
      </c>
      <c r="E6" s="34">
        <v>11</v>
      </c>
      <c r="F6" s="34">
        <v>31</v>
      </c>
      <c r="G6" s="34">
        <v>0</v>
      </c>
      <c r="H6" s="34">
        <v>45237</v>
      </c>
      <c r="I6" s="34">
        <v>3</v>
      </c>
      <c r="J6" s="34">
        <v>3</v>
      </c>
      <c r="K6" s="34">
        <v>0</v>
      </c>
      <c r="L6" s="34">
        <v>0</v>
      </c>
      <c r="M6" s="34">
        <v>8</v>
      </c>
      <c r="N6" s="34" t="s">
        <v>245</v>
      </c>
      <c r="O6" s="34">
        <v>0</v>
      </c>
      <c r="P6" s="35">
        <v>0</v>
      </c>
      <c r="Q6" s="34">
        <v>26</v>
      </c>
      <c r="R6" s="36">
        <v>3</v>
      </c>
      <c r="S6" s="34">
        <v>0</v>
      </c>
      <c r="T6" s="34"/>
      <c r="U6" s="34">
        <v>0</v>
      </c>
      <c r="V6" s="35">
        <v>2</v>
      </c>
      <c r="W6" s="34" t="s">
        <v>244</v>
      </c>
      <c r="X6" s="45" t="s">
        <v>243</v>
      </c>
      <c r="Y6" s="35" t="e">
        <f>VLOOKUP(B6,#REF!,5,FALSE)</f>
        <v>#REF!</v>
      </c>
      <c r="Z6" s="34"/>
      <c r="AA6" s="34"/>
      <c r="AB6" s="34"/>
      <c r="AC6" s="34" t="s">
        <v>223</v>
      </c>
      <c r="AD6" s="34"/>
    </row>
    <row r="7" spans="1:30" hidden="1" x14ac:dyDescent="0.25">
      <c r="B7" s="43" t="s">
        <v>413</v>
      </c>
      <c r="C7" s="43" t="s">
        <v>412</v>
      </c>
      <c r="D7" s="34">
        <v>0</v>
      </c>
      <c r="E7" s="34">
        <v>0</v>
      </c>
      <c r="F7" s="34">
        <v>380</v>
      </c>
      <c r="G7" s="34">
        <v>0</v>
      </c>
      <c r="H7" s="34">
        <v>45245</v>
      </c>
      <c r="I7" s="34">
        <v>1</v>
      </c>
      <c r="J7" s="34">
        <v>1</v>
      </c>
      <c r="K7" s="34">
        <v>0</v>
      </c>
      <c r="L7" s="34">
        <v>0</v>
      </c>
      <c r="M7" s="34">
        <v>5</v>
      </c>
      <c r="N7" s="34" t="s">
        <v>245</v>
      </c>
      <c r="O7" s="34">
        <v>1</v>
      </c>
      <c r="P7" s="34">
        <v>1</v>
      </c>
      <c r="Q7" s="43">
        <v>48</v>
      </c>
      <c r="R7" s="34">
        <v>11</v>
      </c>
      <c r="S7" s="34">
        <v>0</v>
      </c>
      <c r="T7" s="34">
        <v>37</v>
      </c>
      <c r="U7" s="34">
        <v>38</v>
      </c>
      <c r="V7" s="34">
        <v>384</v>
      </c>
      <c r="W7" s="43" t="s">
        <v>246</v>
      </c>
      <c r="X7" s="34">
        <v>0</v>
      </c>
      <c r="Y7" s="34" t="e">
        <f>VLOOKUP(B7,#REF!,5,FALSE)</f>
        <v>#REF!</v>
      </c>
    </row>
    <row r="8" spans="1:30" hidden="1" x14ac:dyDescent="0.25">
      <c r="B8" s="34" t="s">
        <v>411</v>
      </c>
      <c r="C8" s="34" t="s">
        <v>410</v>
      </c>
      <c r="D8" s="34">
        <v>25</v>
      </c>
      <c r="E8" s="34">
        <v>20</v>
      </c>
      <c r="F8" s="34">
        <v>6</v>
      </c>
      <c r="G8" s="34">
        <v>0</v>
      </c>
      <c r="H8" s="34">
        <v>45189</v>
      </c>
      <c r="I8" s="34">
        <v>5</v>
      </c>
      <c r="J8" s="34">
        <v>5</v>
      </c>
      <c r="K8" s="34">
        <v>0</v>
      </c>
      <c r="L8" s="34">
        <v>5</v>
      </c>
      <c r="M8" s="34">
        <v>0</v>
      </c>
      <c r="N8" s="34" t="s">
        <v>358</v>
      </c>
      <c r="O8" s="34">
        <v>0</v>
      </c>
      <c r="P8" s="34">
        <v>0</v>
      </c>
      <c r="Q8" s="34">
        <v>24</v>
      </c>
      <c r="R8" s="34">
        <v>0</v>
      </c>
      <c r="S8" s="34">
        <v>0</v>
      </c>
      <c r="T8" s="34">
        <v>24</v>
      </c>
      <c r="U8" s="34">
        <v>3</v>
      </c>
      <c r="V8" s="34">
        <v>27</v>
      </c>
      <c r="W8" s="34" t="s">
        <v>246</v>
      </c>
      <c r="X8" s="34">
        <v>0</v>
      </c>
      <c r="Y8" s="34" t="e">
        <f>VLOOKUP(B8,#REF!,5,FALSE)</f>
        <v>#REF!</v>
      </c>
    </row>
    <row r="9" spans="1:30" hidden="1" x14ac:dyDescent="0.25">
      <c r="B9" s="34" t="s">
        <v>409</v>
      </c>
      <c r="C9" s="34" t="s">
        <v>408</v>
      </c>
      <c r="D9" s="34">
        <v>20</v>
      </c>
      <c r="E9" s="34">
        <v>16</v>
      </c>
      <c r="F9" s="34">
        <v>32</v>
      </c>
      <c r="G9" s="34">
        <v>0</v>
      </c>
      <c r="H9" s="34">
        <v>45167</v>
      </c>
      <c r="I9" s="34">
        <v>1</v>
      </c>
      <c r="J9" s="34">
        <v>1</v>
      </c>
      <c r="K9" s="34">
        <v>0</v>
      </c>
      <c r="L9" s="34">
        <v>0</v>
      </c>
      <c r="M9" s="34">
        <v>5</v>
      </c>
      <c r="N9" s="34" t="s">
        <v>245</v>
      </c>
      <c r="O9" s="34">
        <v>1</v>
      </c>
      <c r="P9" s="34">
        <v>1</v>
      </c>
      <c r="Q9" s="34">
        <v>21</v>
      </c>
      <c r="R9" s="34">
        <v>0</v>
      </c>
      <c r="S9" s="34">
        <v>0</v>
      </c>
      <c r="T9" s="34">
        <v>21</v>
      </c>
      <c r="U9" s="34">
        <v>0</v>
      </c>
      <c r="V9" s="34">
        <v>36</v>
      </c>
      <c r="W9" s="34" t="s">
        <v>246</v>
      </c>
      <c r="X9" s="34">
        <v>0</v>
      </c>
      <c r="Y9" s="34" t="e">
        <f>VLOOKUP(B9,#REF!,5,FALSE)</f>
        <v>#REF!</v>
      </c>
    </row>
    <row r="10" spans="1:30" hidden="1" x14ac:dyDescent="0.25">
      <c r="B10" s="34" t="s">
        <v>407</v>
      </c>
      <c r="C10" s="34" t="s">
        <v>406</v>
      </c>
      <c r="D10" s="34">
        <v>10</v>
      </c>
      <c r="E10" s="34">
        <v>10</v>
      </c>
      <c r="F10" s="34">
        <v>10</v>
      </c>
      <c r="G10" s="34">
        <v>0</v>
      </c>
      <c r="H10" s="34">
        <v>45103</v>
      </c>
      <c r="I10" s="34">
        <v>1</v>
      </c>
      <c r="J10" s="34">
        <v>1</v>
      </c>
      <c r="K10" s="34">
        <v>0</v>
      </c>
      <c r="L10" s="34">
        <v>0</v>
      </c>
      <c r="M10" s="34">
        <v>5</v>
      </c>
      <c r="N10" s="34" t="s">
        <v>245</v>
      </c>
      <c r="O10" s="34">
        <v>1</v>
      </c>
      <c r="P10" s="34">
        <v>1</v>
      </c>
      <c r="Q10" s="34">
        <v>7</v>
      </c>
      <c r="R10" s="34">
        <v>0</v>
      </c>
      <c r="S10" s="34">
        <v>0</v>
      </c>
      <c r="T10" s="34">
        <v>7</v>
      </c>
      <c r="U10" s="34">
        <v>0</v>
      </c>
      <c r="V10" s="34">
        <v>33</v>
      </c>
      <c r="W10" s="34" t="s">
        <v>246</v>
      </c>
      <c r="X10" s="34">
        <v>0</v>
      </c>
      <c r="Y10" s="34" t="e">
        <f>VLOOKUP(B10,#REF!,5,FALSE)</f>
        <v>#REF!</v>
      </c>
    </row>
    <row r="11" spans="1:30" hidden="1" x14ac:dyDescent="0.25">
      <c r="B11" s="34" t="s">
        <v>405</v>
      </c>
      <c r="C11" s="34" t="s">
        <v>404</v>
      </c>
      <c r="D11" s="34">
        <v>5</v>
      </c>
      <c r="E11" s="34">
        <v>5</v>
      </c>
      <c r="F11" s="34">
        <v>18</v>
      </c>
      <c r="G11" s="34">
        <v>0</v>
      </c>
      <c r="H11" s="34">
        <v>45245</v>
      </c>
      <c r="I11" s="34">
        <v>2</v>
      </c>
      <c r="J11" s="34">
        <v>2</v>
      </c>
      <c r="K11" s="34">
        <v>0</v>
      </c>
      <c r="L11" s="34">
        <v>0</v>
      </c>
      <c r="M11" s="34">
        <v>9</v>
      </c>
      <c r="N11" s="34" t="s">
        <v>245</v>
      </c>
      <c r="O11" s="34">
        <v>2</v>
      </c>
      <c r="P11" s="34">
        <v>2</v>
      </c>
      <c r="Q11" s="34">
        <v>3</v>
      </c>
      <c r="R11" s="34">
        <v>0</v>
      </c>
      <c r="S11" s="34">
        <v>0</v>
      </c>
      <c r="T11" s="34">
        <v>3</v>
      </c>
      <c r="U11" s="34">
        <v>5</v>
      </c>
      <c r="V11" s="34">
        <v>34</v>
      </c>
      <c r="W11" s="34" t="s">
        <v>246</v>
      </c>
      <c r="X11" s="34">
        <v>0</v>
      </c>
      <c r="Y11" s="34" t="e">
        <f>VLOOKUP(B11,#REF!,5,FALSE)</f>
        <v>#REF!</v>
      </c>
    </row>
    <row r="12" spans="1:30" hidden="1" x14ac:dyDescent="0.25">
      <c r="B12" s="34" t="s">
        <v>403</v>
      </c>
      <c r="C12" s="34" t="s">
        <v>402</v>
      </c>
      <c r="D12" s="34">
        <v>5</v>
      </c>
      <c r="E12" s="34">
        <v>5</v>
      </c>
      <c r="F12" s="34">
        <v>1</v>
      </c>
      <c r="G12" s="34">
        <v>0</v>
      </c>
      <c r="H12" s="34">
        <v>45245</v>
      </c>
      <c r="I12" s="34">
        <v>1</v>
      </c>
      <c r="J12" s="34">
        <v>1</v>
      </c>
      <c r="K12" s="34">
        <v>0</v>
      </c>
      <c r="L12" s="34">
        <v>0</v>
      </c>
      <c r="M12" s="34">
        <v>9</v>
      </c>
      <c r="N12" s="34" t="s">
        <v>245</v>
      </c>
      <c r="O12" s="34">
        <v>1</v>
      </c>
      <c r="P12" s="34">
        <v>1</v>
      </c>
      <c r="Q12" s="34">
        <v>3</v>
      </c>
      <c r="R12" s="34">
        <v>0</v>
      </c>
      <c r="S12" s="34">
        <v>0</v>
      </c>
      <c r="T12" s="34">
        <v>3</v>
      </c>
      <c r="U12" s="34">
        <v>0</v>
      </c>
      <c r="V12" s="34">
        <v>22</v>
      </c>
      <c r="W12" s="34" t="s">
        <v>246</v>
      </c>
      <c r="X12" s="34">
        <v>0</v>
      </c>
      <c r="Y12" s="34" t="e">
        <f>VLOOKUP(B12,#REF!,5,FALSE)</f>
        <v>#REF!</v>
      </c>
    </row>
    <row r="13" spans="1:30" hidden="1" x14ac:dyDescent="0.25">
      <c r="B13" s="34" t="s">
        <v>401</v>
      </c>
      <c r="C13" s="34" t="s">
        <v>400</v>
      </c>
      <c r="D13" s="34">
        <v>20</v>
      </c>
      <c r="E13" s="34">
        <v>15</v>
      </c>
      <c r="F13" s="34">
        <v>51</v>
      </c>
      <c r="G13" s="34">
        <v>0</v>
      </c>
      <c r="H13" s="34">
        <v>45233</v>
      </c>
      <c r="I13" s="34">
        <v>64</v>
      </c>
      <c r="J13" s="34">
        <v>64</v>
      </c>
      <c r="K13" s="34">
        <v>0</v>
      </c>
      <c r="L13" s="34">
        <v>0</v>
      </c>
      <c r="M13" s="34">
        <v>0</v>
      </c>
      <c r="N13" s="34" t="s">
        <v>245</v>
      </c>
      <c r="O13" s="34">
        <v>64</v>
      </c>
      <c r="P13" s="34">
        <v>64</v>
      </c>
      <c r="Q13" s="34">
        <v>35</v>
      </c>
      <c r="R13" s="34">
        <v>10</v>
      </c>
      <c r="S13" s="34">
        <v>0</v>
      </c>
      <c r="T13" s="34">
        <v>25</v>
      </c>
      <c r="U13" s="34">
        <v>28</v>
      </c>
      <c r="V13" s="34">
        <v>86</v>
      </c>
      <c r="W13" s="34" t="s">
        <v>246</v>
      </c>
      <c r="X13" s="34">
        <v>0</v>
      </c>
      <c r="Y13" s="34" t="e">
        <f>VLOOKUP(B13,#REF!,5,FALSE)</f>
        <v>#REF!</v>
      </c>
    </row>
    <row r="14" spans="1:30" hidden="1" x14ac:dyDescent="0.25">
      <c r="B14" s="34" t="s">
        <v>399</v>
      </c>
      <c r="C14" s="34" t="s">
        <v>398</v>
      </c>
      <c r="D14" s="34">
        <v>10</v>
      </c>
      <c r="E14" s="34">
        <v>6</v>
      </c>
      <c r="F14" s="34">
        <v>10</v>
      </c>
      <c r="G14" s="34">
        <v>0</v>
      </c>
      <c r="H14" s="34">
        <v>45245</v>
      </c>
      <c r="I14" s="34">
        <v>1</v>
      </c>
      <c r="J14" s="34">
        <v>1</v>
      </c>
      <c r="K14" s="34">
        <v>0</v>
      </c>
      <c r="L14" s="34">
        <v>0</v>
      </c>
      <c r="M14" s="34">
        <v>9</v>
      </c>
      <c r="N14" s="34" t="s">
        <v>245</v>
      </c>
      <c r="O14" s="34">
        <v>1</v>
      </c>
      <c r="P14" s="34">
        <v>1</v>
      </c>
      <c r="Q14" s="34">
        <v>3</v>
      </c>
      <c r="R14" s="34">
        <v>0</v>
      </c>
      <c r="S14" s="34">
        <v>0</v>
      </c>
      <c r="T14" s="34">
        <v>3</v>
      </c>
      <c r="U14" s="34">
        <v>4</v>
      </c>
      <c r="V14" s="34">
        <v>23</v>
      </c>
      <c r="W14" s="34" t="s">
        <v>246</v>
      </c>
      <c r="X14" s="34">
        <v>0</v>
      </c>
      <c r="Y14" s="34" t="e">
        <f>VLOOKUP(B14,#REF!,5,FALSE)</f>
        <v>#REF!</v>
      </c>
    </row>
    <row r="15" spans="1:30" hidden="1" x14ac:dyDescent="0.25">
      <c r="B15" s="34" t="s">
        <v>397</v>
      </c>
      <c r="C15" s="34" t="s">
        <v>396</v>
      </c>
      <c r="D15" s="34">
        <v>15</v>
      </c>
      <c r="E15" s="34">
        <v>10</v>
      </c>
      <c r="F15" s="34">
        <v>15</v>
      </c>
      <c r="G15" s="34">
        <v>0</v>
      </c>
      <c r="H15" s="34">
        <v>45237</v>
      </c>
      <c r="I15" s="34">
        <v>40</v>
      </c>
      <c r="J15" s="34">
        <v>40</v>
      </c>
      <c r="K15" s="34">
        <v>0</v>
      </c>
      <c r="L15" s="34">
        <v>40</v>
      </c>
      <c r="M15" s="34">
        <v>7</v>
      </c>
      <c r="N15" s="34" t="s">
        <v>395</v>
      </c>
      <c r="O15" s="34">
        <v>0</v>
      </c>
      <c r="P15" s="34">
        <v>0</v>
      </c>
      <c r="Q15" s="34">
        <v>50</v>
      </c>
      <c r="R15" s="34">
        <v>23</v>
      </c>
      <c r="S15" s="34">
        <v>0</v>
      </c>
      <c r="T15" s="34">
        <v>27</v>
      </c>
      <c r="U15" s="34">
        <v>35</v>
      </c>
      <c r="V15" s="34">
        <v>39</v>
      </c>
      <c r="W15" s="34" t="s">
        <v>246</v>
      </c>
      <c r="X15" s="34">
        <v>0</v>
      </c>
      <c r="Y15" s="34" t="e">
        <f>VLOOKUP(B15,#REF!,5,FALSE)</f>
        <v>#REF!</v>
      </c>
    </row>
    <row r="16" spans="1:30" hidden="1" x14ac:dyDescent="0.25">
      <c r="B16" s="34" t="s">
        <v>394</v>
      </c>
      <c r="C16" s="34" t="s">
        <v>393</v>
      </c>
      <c r="D16" s="34">
        <v>10</v>
      </c>
      <c r="E16" s="34">
        <v>5</v>
      </c>
      <c r="F16" s="34">
        <v>11</v>
      </c>
      <c r="G16" s="34">
        <v>0</v>
      </c>
      <c r="H16" s="34">
        <v>45244</v>
      </c>
      <c r="I16" s="34">
        <v>2</v>
      </c>
      <c r="J16" s="34">
        <v>2</v>
      </c>
      <c r="K16" s="34">
        <v>0</v>
      </c>
      <c r="L16" s="34">
        <v>0</v>
      </c>
      <c r="M16" s="34">
        <v>5</v>
      </c>
      <c r="N16" s="34" t="s">
        <v>245</v>
      </c>
      <c r="O16" s="34">
        <v>2</v>
      </c>
      <c r="P16" s="34">
        <v>2</v>
      </c>
      <c r="Q16" s="34">
        <v>6</v>
      </c>
      <c r="R16" s="34">
        <v>0</v>
      </c>
      <c r="S16" s="34">
        <v>0</v>
      </c>
      <c r="T16" s="34">
        <v>6</v>
      </c>
      <c r="U16" s="34">
        <v>4</v>
      </c>
      <c r="V16" s="34">
        <v>37</v>
      </c>
      <c r="W16" s="34" t="s">
        <v>246</v>
      </c>
      <c r="X16" s="34">
        <v>0</v>
      </c>
      <c r="Y16" s="34" t="e">
        <f>VLOOKUP(B16,#REF!,5,FALSE)</f>
        <v>#REF!</v>
      </c>
    </row>
    <row r="17" spans="2:25" hidden="1" x14ac:dyDescent="0.25">
      <c r="B17" s="34" t="s">
        <v>392</v>
      </c>
      <c r="C17" s="34" t="s">
        <v>391</v>
      </c>
      <c r="D17" s="34">
        <v>20</v>
      </c>
      <c r="E17" s="34">
        <v>15</v>
      </c>
      <c r="F17" s="34">
        <v>46</v>
      </c>
      <c r="G17" s="34">
        <v>0</v>
      </c>
      <c r="H17" s="34">
        <v>45189</v>
      </c>
      <c r="I17" s="34">
        <v>25</v>
      </c>
      <c r="J17" s="34">
        <v>25</v>
      </c>
      <c r="K17" s="34">
        <v>0</v>
      </c>
      <c r="L17" s="34">
        <v>25</v>
      </c>
      <c r="M17" s="34">
        <v>0</v>
      </c>
      <c r="N17" s="34" t="s">
        <v>390</v>
      </c>
      <c r="O17" s="34">
        <v>0</v>
      </c>
      <c r="P17" s="34">
        <v>0</v>
      </c>
      <c r="Q17" s="34">
        <v>31</v>
      </c>
      <c r="R17" s="34">
        <v>0</v>
      </c>
      <c r="S17" s="34">
        <v>0</v>
      </c>
      <c r="T17" s="34">
        <v>31</v>
      </c>
      <c r="U17" s="34">
        <v>0</v>
      </c>
      <c r="V17" s="34">
        <v>41</v>
      </c>
      <c r="W17" s="34" t="s">
        <v>246</v>
      </c>
      <c r="X17" s="34">
        <v>0</v>
      </c>
      <c r="Y17" s="34" t="e">
        <f>VLOOKUP(B17,#REF!,5,FALSE)</f>
        <v>#REF!</v>
      </c>
    </row>
    <row r="18" spans="2:25" hidden="1" x14ac:dyDescent="0.25">
      <c r="B18" s="34" t="s">
        <v>389</v>
      </c>
      <c r="C18" s="34" t="s">
        <v>388</v>
      </c>
      <c r="D18" s="34">
        <v>25</v>
      </c>
      <c r="E18" s="34">
        <v>25</v>
      </c>
      <c r="F18" s="34">
        <v>67</v>
      </c>
      <c r="G18" s="34">
        <v>0</v>
      </c>
      <c r="H18" s="34">
        <v>45033</v>
      </c>
      <c r="I18" s="34">
        <v>11</v>
      </c>
      <c r="J18" s="34">
        <v>11</v>
      </c>
      <c r="K18" s="34">
        <v>0</v>
      </c>
      <c r="L18" s="34">
        <v>11</v>
      </c>
      <c r="M18" s="34">
        <v>0</v>
      </c>
      <c r="N18" s="34" t="s">
        <v>387</v>
      </c>
      <c r="O18" s="34">
        <v>0</v>
      </c>
      <c r="P18" s="34">
        <v>0</v>
      </c>
      <c r="Q18" s="34">
        <v>14</v>
      </c>
      <c r="R18" s="34">
        <v>0</v>
      </c>
      <c r="S18" s="34">
        <v>25</v>
      </c>
      <c r="T18" s="34">
        <v>14</v>
      </c>
      <c r="U18" s="34">
        <v>4</v>
      </c>
      <c r="V18" s="34">
        <v>84</v>
      </c>
      <c r="W18" s="34" t="s">
        <v>246</v>
      </c>
      <c r="X18" s="34">
        <v>0</v>
      </c>
      <c r="Y18" s="34" t="e">
        <f>VLOOKUP(B18,#REF!,5,FALSE)</f>
        <v>#REF!</v>
      </c>
    </row>
    <row r="19" spans="2:25" hidden="1" x14ac:dyDescent="0.25">
      <c r="B19" s="34" t="s">
        <v>386</v>
      </c>
      <c r="C19" s="34" t="s">
        <v>385</v>
      </c>
      <c r="D19" s="34">
        <v>25</v>
      </c>
      <c r="E19" s="34">
        <v>25</v>
      </c>
      <c r="F19" s="34">
        <v>50</v>
      </c>
      <c r="G19" s="34">
        <v>0</v>
      </c>
      <c r="H19" s="34">
        <v>45230</v>
      </c>
      <c r="I19" s="34">
        <v>13</v>
      </c>
      <c r="J19" s="34">
        <v>13</v>
      </c>
      <c r="K19" s="34">
        <v>0</v>
      </c>
      <c r="L19" s="34">
        <v>0</v>
      </c>
      <c r="M19" s="34">
        <v>8</v>
      </c>
      <c r="N19" s="34" t="s">
        <v>245</v>
      </c>
      <c r="O19" s="34">
        <v>0</v>
      </c>
      <c r="P19" s="34">
        <v>0</v>
      </c>
      <c r="Q19" s="34">
        <v>19</v>
      </c>
      <c r="R19" s="34">
        <v>27</v>
      </c>
      <c r="S19" s="34">
        <v>50</v>
      </c>
      <c r="T19" s="34">
        <v>-8</v>
      </c>
      <c r="U19" s="34">
        <v>24</v>
      </c>
      <c r="V19" s="34">
        <v>81</v>
      </c>
      <c r="W19" s="34" t="s">
        <v>246</v>
      </c>
      <c r="X19" s="34">
        <v>0</v>
      </c>
      <c r="Y19" s="34" t="e">
        <f>VLOOKUP(B19,#REF!,5,FALSE)</f>
        <v>#REF!</v>
      </c>
    </row>
    <row r="20" spans="2:25" hidden="1" x14ac:dyDescent="0.25">
      <c r="B20" s="34" t="s">
        <v>384</v>
      </c>
      <c r="C20" s="34" t="s">
        <v>383</v>
      </c>
      <c r="D20" s="34">
        <v>75</v>
      </c>
      <c r="E20" s="34">
        <v>75</v>
      </c>
      <c r="F20" s="34">
        <v>90</v>
      </c>
      <c r="G20" s="34">
        <v>0</v>
      </c>
      <c r="H20" s="34">
        <v>45244</v>
      </c>
      <c r="I20" s="34">
        <v>2</v>
      </c>
      <c r="J20" s="34">
        <v>2</v>
      </c>
      <c r="K20" s="34">
        <v>0</v>
      </c>
      <c r="L20" s="34">
        <v>0</v>
      </c>
      <c r="M20" s="34">
        <v>5</v>
      </c>
      <c r="N20" s="34" t="s">
        <v>245</v>
      </c>
      <c r="O20" s="34">
        <v>2</v>
      </c>
      <c r="P20" s="34">
        <v>2</v>
      </c>
      <c r="Q20" s="34">
        <v>153</v>
      </c>
      <c r="R20" s="34">
        <v>53</v>
      </c>
      <c r="S20" s="34">
        <v>0</v>
      </c>
      <c r="T20" s="34">
        <v>100</v>
      </c>
      <c r="U20" s="34">
        <v>129</v>
      </c>
      <c r="V20" s="34">
        <v>340</v>
      </c>
      <c r="W20" s="34" t="s">
        <v>246</v>
      </c>
      <c r="X20" s="34">
        <v>0</v>
      </c>
      <c r="Y20" s="34" t="e">
        <f>VLOOKUP(B20,#REF!,5,FALSE)</f>
        <v>#REF!</v>
      </c>
    </row>
    <row r="21" spans="2:25" hidden="1" x14ac:dyDescent="0.25">
      <c r="B21" s="34" t="s">
        <v>382</v>
      </c>
      <c r="C21" s="34" t="s">
        <v>381</v>
      </c>
      <c r="D21" s="34">
        <v>50</v>
      </c>
      <c r="E21" s="34">
        <v>41</v>
      </c>
      <c r="F21" s="34">
        <v>66</v>
      </c>
      <c r="G21" s="34">
        <v>0</v>
      </c>
      <c r="H21" s="34">
        <v>45244</v>
      </c>
      <c r="I21" s="34">
        <v>4</v>
      </c>
      <c r="J21" s="34">
        <v>4</v>
      </c>
      <c r="K21" s="34">
        <v>0</v>
      </c>
      <c r="L21" s="34">
        <v>0</v>
      </c>
      <c r="M21" s="34">
        <v>5</v>
      </c>
      <c r="N21" s="34" t="s">
        <v>245</v>
      </c>
      <c r="O21" s="34">
        <v>4</v>
      </c>
      <c r="P21" s="34">
        <v>4</v>
      </c>
      <c r="Q21" s="34">
        <v>40</v>
      </c>
      <c r="R21" s="34">
        <v>0</v>
      </c>
      <c r="S21" s="34">
        <v>1</v>
      </c>
      <c r="T21" s="34">
        <v>40</v>
      </c>
      <c r="U21" s="34">
        <v>7</v>
      </c>
      <c r="V21" s="34">
        <v>76</v>
      </c>
      <c r="W21" s="34" t="s">
        <v>246</v>
      </c>
      <c r="X21" s="34">
        <v>0</v>
      </c>
      <c r="Y21" s="34" t="e">
        <f>VLOOKUP(B21,#REF!,5,FALSE)</f>
        <v>#REF!</v>
      </c>
    </row>
    <row r="22" spans="2:25" hidden="1" x14ac:dyDescent="0.25">
      <c r="B22" s="34" t="s">
        <v>380</v>
      </c>
      <c r="C22" s="34" t="s">
        <v>379</v>
      </c>
      <c r="D22" s="34">
        <v>60</v>
      </c>
      <c r="E22" s="34">
        <v>41</v>
      </c>
      <c r="F22" s="34">
        <v>20</v>
      </c>
      <c r="G22" s="34">
        <v>0</v>
      </c>
      <c r="H22" s="34">
        <v>45230</v>
      </c>
      <c r="I22" s="34">
        <v>2</v>
      </c>
      <c r="J22" s="34">
        <v>2</v>
      </c>
      <c r="K22" s="34">
        <v>0</v>
      </c>
      <c r="L22" s="34">
        <v>0</v>
      </c>
      <c r="M22" s="34">
        <v>5</v>
      </c>
      <c r="N22" s="34" t="s">
        <v>245</v>
      </c>
      <c r="O22" s="34">
        <v>2</v>
      </c>
      <c r="P22" s="34">
        <v>2</v>
      </c>
      <c r="Q22" s="34">
        <v>57</v>
      </c>
      <c r="R22" s="34">
        <v>0</v>
      </c>
      <c r="S22" s="34">
        <v>0</v>
      </c>
      <c r="T22" s="34">
        <v>57</v>
      </c>
      <c r="U22" s="34">
        <v>23</v>
      </c>
      <c r="V22" s="34">
        <v>103</v>
      </c>
      <c r="W22" s="34" t="s">
        <v>246</v>
      </c>
      <c r="X22" s="34">
        <v>0</v>
      </c>
      <c r="Y22" s="34" t="e">
        <f>VLOOKUP(B22,#REF!,5,FALSE)</f>
        <v>#REF!</v>
      </c>
    </row>
    <row r="23" spans="2:25" hidden="1" x14ac:dyDescent="0.25">
      <c r="B23" s="34" t="s">
        <v>378</v>
      </c>
      <c r="C23" s="34" t="s">
        <v>377</v>
      </c>
      <c r="D23" s="34">
        <v>140</v>
      </c>
      <c r="E23" s="34">
        <v>70</v>
      </c>
      <c r="F23" s="34">
        <v>52</v>
      </c>
      <c r="G23" s="34">
        <v>0</v>
      </c>
      <c r="H23" s="34">
        <v>45244</v>
      </c>
      <c r="I23" s="34">
        <v>2</v>
      </c>
      <c r="J23" s="34">
        <v>2</v>
      </c>
      <c r="K23" s="34">
        <v>0</v>
      </c>
      <c r="L23" s="34">
        <v>0</v>
      </c>
      <c r="M23" s="34">
        <v>5</v>
      </c>
      <c r="N23" s="34" t="s">
        <v>245</v>
      </c>
      <c r="O23" s="34">
        <v>2</v>
      </c>
      <c r="P23" s="34">
        <v>2</v>
      </c>
      <c r="Q23" s="34">
        <v>117</v>
      </c>
      <c r="R23" s="34">
        <v>17</v>
      </c>
      <c r="S23" s="34">
        <v>0</v>
      </c>
      <c r="T23" s="34">
        <v>100</v>
      </c>
      <c r="U23" s="34">
        <v>39</v>
      </c>
      <c r="V23" s="34">
        <v>136</v>
      </c>
      <c r="W23" s="34" t="s">
        <v>246</v>
      </c>
      <c r="X23" s="34">
        <v>0</v>
      </c>
      <c r="Y23" s="34" t="e">
        <f>VLOOKUP(B23,#REF!,5,FALSE)</f>
        <v>#REF!</v>
      </c>
    </row>
    <row r="24" spans="2:25" hidden="1" x14ac:dyDescent="0.25">
      <c r="B24" s="40" t="s">
        <v>376</v>
      </c>
      <c r="C24" s="40" t="s">
        <v>375</v>
      </c>
      <c r="D24" s="34">
        <v>15</v>
      </c>
      <c r="E24" s="34">
        <v>15</v>
      </c>
      <c r="F24" s="34">
        <v>18</v>
      </c>
      <c r="G24" s="34">
        <v>0</v>
      </c>
      <c r="H24" s="34">
        <v>45189</v>
      </c>
      <c r="I24" s="34">
        <v>10</v>
      </c>
      <c r="J24" s="34">
        <v>10</v>
      </c>
      <c r="K24" s="34">
        <v>0</v>
      </c>
      <c r="L24" s="34">
        <v>10</v>
      </c>
      <c r="M24" s="34">
        <v>0</v>
      </c>
      <c r="N24" s="34" t="s">
        <v>273</v>
      </c>
      <c r="O24" s="34">
        <v>0</v>
      </c>
      <c r="P24" s="34">
        <v>0</v>
      </c>
      <c r="Q24" s="40">
        <v>17</v>
      </c>
      <c r="R24" s="34">
        <v>0</v>
      </c>
      <c r="S24" s="34">
        <v>0</v>
      </c>
      <c r="T24" s="34">
        <v>17</v>
      </c>
      <c r="U24" s="34">
        <v>12</v>
      </c>
      <c r="V24" s="34">
        <v>77</v>
      </c>
      <c r="W24" s="34" t="s">
        <v>246</v>
      </c>
      <c r="X24" s="34">
        <v>0</v>
      </c>
      <c r="Y24" s="34" t="e">
        <f>VLOOKUP(B24,#REF!,5,FALSE)</f>
        <v>#REF!</v>
      </c>
    </row>
    <row r="25" spans="2:25" hidden="1" x14ac:dyDescent="0.25">
      <c r="B25" s="43" t="s">
        <v>374</v>
      </c>
      <c r="C25" s="43" t="s">
        <v>373</v>
      </c>
      <c r="D25" s="34">
        <v>40</v>
      </c>
      <c r="E25" s="34">
        <v>30</v>
      </c>
      <c r="F25" s="34">
        <v>67</v>
      </c>
      <c r="G25" s="34">
        <v>0</v>
      </c>
      <c r="H25" s="34">
        <v>45184</v>
      </c>
      <c r="I25" s="34">
        <v>2</v>
      </c>
      <c r="J25" s="34">
        <v>2</v>
      </c>
      <c r="K25" s="34">
        <v>0</v>
      </c>
      <c r="L25" s="34">
        <v>0</v>
      </c>
      <c r="M25" s="34">
        <v>5</v>
      </c>
      <c r="N25" s="34" t="s">
        <v>245</v>
      </c>
      <c r="O25" s="34">
        <v>2</v>
      </c>
      <c r="P25" s="34">
        <v>2</v>
      </c>
      <c r="Q25" s="43">
        <v>38</v>
      </c>
      <c r="R25" s="34">
        <v>0</v>
      </c>
      <c r="S25" s="34">
        <v>0</v>
      </c>
      <c r="T25" s="34">
        <v>38</v>
      </c>
      <c r="U25" s="34">
        <v>6</v>
      </c>
      <c r="V25" s="34">
        <v>70</v>
      </c>
      <c r="W25" s="43" t="s">
        <v>246</v>
      </c>
      <c r="X25" s="34">
        <v>0</v>
      </c>
      <c r="Y25" s="34" t="e">
        <f>VLOOKUP(B25,#REF!,5,FALSE)</f>
        <v>#REF!</v>
      </c>
    </row>
    <row r="26" spans="2:25" hidden="1" x14ac:dyDescent="0.25">
      <c r="B26" s="34" t="s">
        <v>372</v>
      </c>
      <c r="C26" s="34" t="s">
        <v>371</v>
      </c>
      <c r="D26" s="34">
        <v>0</v>
      </c>
      <c r="E26" s="34">
        <v>0</v>
      </c>
      <c r="F26" s="34">
        <v>1</v>
      </c>
      <c r="G26" s="34">
        <v>0</v>
      </c>
      <c r="H26" s="34">
        <v>45014</v>
      </c>
      <c r="I26" s="34">
        <v>1</v>
      </c>
      <c r="J26" s="34">
        <v>1</v>
      </c>
      <c r="K26" s="34">
        <v>0</v>
      </c>
      <c r="L26" s="34">
        <v>0</v>
      </c>
      <c r="M26" s="34">
        <v>0</v>
      </c>
      <c r="N26" s="34" t="s">
        <v>245</v>
      </c>
      <c r="O26" s="34">
        <v>0</v>
      </c>
      <c r="P26" s="34">
        <v>0</v>
      </c>
      <c r="Q26" s="34">
        <v>1</v>
      </c>
      <c r="R26" s="34">
        <v>0</v>
      </c>
      <c r="S26" s="34">
        <v>0</v>
      </c>
      <c r="T26" s="34">
        <v>1</v>
      </c>
      <c r="U26" s="34">
        <v>1</v>
      </c>
      <c r="V26" s="34">
        <v>0</v>
      </c>
      <c r="W26" s="34" t="s">
        <v>246</v>
      </c>
      <c r="X26" s="34">
        <v>0</v>
      </c>
      <c r="Y26" s="34" t="e">
        <f>VLOOKUP(B26,#REF!,5,FALSE)</f>
        <v>#REF!</v>
      </c>
    </row>
    <row r="27" spans="2:25" hidden="1" x14ac:dyDescent="0.25">
      <c r="B27" s="34" t="s">
        <v>370</v>
      </c>
      <c r="C27" s="34" t="s">
        <v>369</v>
      </c>
      <c r="D27" s="34">
        <v>5</v>
      </c>
      <c r="E27" s="34">
        <v>5</v>
      </c>
      <c r="F27" s="34">
        <v>20</v>
      </c>
      <c r="G27" s="34">
        <v>0</v>
      </c>
      <c r="H27" s="34">
        <v>45243</v>
      </c>
      <c r="I27" s="34">
        <v>5</v>
      </c>
      <c r="J27" s="34">
        <v>5</v>
      </c>
      <c r="K27" s="34">
        <v>0</v>
      </c>
      <c r="L27" s="34">
        <v>0</v>
      </c>
      <c r="M27" s="34">
        <v>7</v>
      </c>
      <c r="N27" s="34" t="s">
        <v>245</v>
      </c>
      <c r="O27" s="34">
        <v>0</v>
      </c>
      <c r="P27" s="34">
        <v>0</v>
      </c>
      <c r="Q27" s="34">
        <v>1</v>
      </c>
      <c r="R27" s="34">
        <v>138</v>
      </c>
      <c r="S27" s="34">
        <v>145</v>
      </c>
      <c r="T27" s="34">
        <v>-137</v>
      </c>
      <c r="U27" s="34">
        <v>0</v>
      </c>
      <c r="V27" s="34">
        <v>19</v>
      </c>
      <c r="W27" s="34" t="s">
        <v>246</v>
      </c>
      <c r="X27" s="34">
        <v>0</v>
      </c>
      <c r="Y27" s="34" t="e">
        <f>VLOOKUP(B27,#REF!,5,FALSE)</f>
        <v>#REF!</v>
      </c>
    </row>
    <row r="28" spans="2:25" hidden="1" x14ac:dyDescent="0.25">
      <c r="B28" s="34" t="s">
        <v>368</v>
      </c>
      <c r="C28" s="34" t="s">
        <v>367</v>
      </c>
      <c r="D28" s="34">
        <v>40</v>
      </c>
      <c r="E28" s="34">
        <v>25</v>
      </c>
      <c r="F28" s="34">
        <v>44</v>
      </c>
      <c r="G28" s="34">
        <v>0</v>
      </c>
      <c r="H28" s="34">
        <v>45226</v>
      </c>
      <c r="I28" s="34">
        <v>1</v>
      </c>
      <c r="J28" s="34">
        <v>1</v>
      </c>
      <c r="K28" s="34">
        <v>0</v>
      </c>
      <c r="L28" s="34">
        <v>0</v>
      </c>
      <c r="M28" s="34">
        <v>0</v>
      </c>
      <c r="N28" s="34" t="s">
        <v>245</v>
      </c>
      <c r="O28" s="34">
        <v>0</v>
      </c>
      <c r="P28" s="34">
        <v>0</v>
      </c>
      <c r="Q28" s="34">
        <v>42</v>
      </c>
      <c r="R28" s="34">
        <v>0</v>
      </c>
      <c r="S28" s="34">
        <v>0</v>
      </c>
      <c r="T28" s="34">
        <v>42</v>
      </c>
      <c r="U28" s="34">
        <v>12</v>
      </c>
      <c r="V28" s="34">
        <v>52</v>
      </c>
      <c r="W28" s="34" t="s">
        <v>246</v>
      </c>
      <c r="X28" s="34">
        <v>0</v>
      </c>
      <c r="Y28" s="34" t="e">
        <f>VLOOKUP(B28,#REF!,5,FALSE)</f>
        <v>#REF!</v>
      </c>
    </row>
    <row r="29" spans="2:25" hidden="1" x14ac:dyDescent="0.25">
      <c r="B29" s="34" t="s">
        <v>366</v>
      </c>
      <c r="C29" s="34" t="s">
        <v>365</v>
      </c>
      <c r="D29" s="34">
        <v>30</v>
      </c>
      <c r="E29" s="34">
        <v>25</v>
      </c>
      <c r="F29" s="34">
        <v>14</v>
      </c>
      <c r="G29" s="34">
        <v>0</v>
      </c>
      <c r="H29" s="34">
        <v>45243</v>
      </c>
      <c r="I29" s="34">
        <v>10</v>
      </c>
      <c r="J29" s="34">
        <v>10</v>
      </c>
      <c r="K29" s="34">
        <v>0</v>
      </c>
      <c r="L29" s="34">
        <v>0</v>
      </c>
      <c r="M29" s="34">
        <v>7</v>
      </c>
      <c r="N29" s="34" t="s">
        <v>245</v>
      </c>
      <c r="O29" s="34">
        <v>0</v>
      </c>
      <c r="P29" s="34">
        <v>0</v>
      </c>
      <c r="Q29" s="34">
        <v>23</v>
      </c>
      <c r="R29" s="34">
        <v>0</v>
      </c>
      <c r="S29" s="34">
        <v>10</v>
      </c>
      <c r="T29" s="34">
        <v>23</v>
      </c>
      <c r="U29" s="34">
        <v>8</v>
      </c>
      <c r="V29" s="34">
        <v>46</v>
      </c>
      <c r="W29" s="34" t="s">
        <v>246</v>
      </c>
      <c r="X29" s="34">
        <v>0</v>
      </c>
      <c r="Y29" s="34" t="e">
        <f>VLOOKUP(B29,#REF!,5,FALSE)</f>
        <v>#REF!</v>
      </c>
    </row>
    <row r="30" spans="2:25" hidden="1" x14ac:dyDescent="0.25">
      <c r="B30" s="34" t="s">
        <v>364</v>
      </c>
      <c r="C30" s="34" t="s">
        <v>363</v>
      </c>
      <c r="D30" s="34">
        <v>20</v>
      </c>
      <c r="E30" s="34">
        <v>17</v>
      </c>
      <c r="F30" s="34">
        <v>40</v>
      </c>
      <c r="G30" s="34">
        <v>0</v>
      </c>
      <c r="H30" s="34">
        <v>45189</v>
      </c>
      <c r="I30" s="34">
        <v>5</v>
      </c>
      <c r="J30" s="34">
        <v>5</v>
      </c>
      <c r="K30" s="34">
        <v>0</v>
      </c>
      <c r="L30" s="34">
        <v>5</v>
      </c>
      <c r="M30" s="34">
        <v>0</v>
      </c>
      <c r="N30" s="34" t="s">
        <v>358</v>
      </c>
      <c r="O30" s="34">
        <v>0</v>
      </c>
      <c r="P30" s="34">
        <v>0</v>
      </c>
      <c r="Q30" s="34">
        <v>16</v>
      </c>
      <c r="R30" s="34">
        <v>0</v>
      </c>
      <c r="S30" s="34">
        <v>0</v>
      </c>
      <c r="T30" s="34">
        <v>16</v>
      </c>
      <c r="U30" s="34">
        <v>0</v>
      </c>
      <c r="V30" s="34">
        <v>45</v>
      </c>
      <c r="W30" s="34" t="s">
        <v>246</v>
      </c>
      <c r="X30" s="34">
        <v>0</v>
      </c>
      <c r="Y30" s="34" t="e">
        <f>VLOOKUP(B30,#REF!,5,FALSE)</f>
        <v>#REF!</v>
      </c>
    </row>
    <row r="31" spans="2:25" hidden="1" x14ac:dyDescent="0.25">
      <c r="B31" s="34" t="s">
        <v>362</v>
      </c>
      <c r="C31" s="34" t="s">
        <v>361</v>
      </c>
      <c r="D31" s="34">
        <v>20</v>
      </c>
      <c r="E31" s="34">
        <v>17</v>
      </c>
      <c r="F31" s="34">
        <v>4</v>
      </c>
      <c r="G31" s="34">
        <v>0</v>
      </c>
      <c r="H31" s="34">
        <v>45204</v>
      </c>
      <c r="I31" s="34">
        <v>2</v>
      </c>
      <c r="J31" s="34">
        <v>2</v>
      </c>
      <c r="K31" s="34">
        <v>0</v>
      </c>
      <c r="L31" s="34">
        <v>0</v>
      </c>
      <c r="M31" s="34">
        <v>5</v>
      </c>
      <c r="N31" s="34" t="s">
        <v>245</v>
      </c>
      <c r="O31" s="34">
        <v>2</v>
      </c>
      <c r="P31" s="34">
        <v>2</v>
      </c>
      <c r="Q31" s="34">
        <v>17</v>
      </c>
      <c r="R31" s="34">
        <v>0</v>
      </c>
      <c r="S31" s="34">
        <v>0</v>
      </c>
      <c r="T31" s="34">
        <v>17</v>
      </c>
      <c r="U31" s="34">
        <v>2</v>
      </c>
      <c r="V31" s="34">
        <v>17</v>
      </c>
      <c r="W31" s="34" t="s">
        <v>246</v>
      </c>
      <c r="X31" s="34">
        <v>0</v>
      </c>
      <c r="Y31" s="34" t="e">
        <f>VLOOKUP(B31,#REF!,5,FALSE)</f>
        <v>#REF!</v>
      </c>
    </row>
    <row r="32" spans="2:25" hidden="1" x14ac:dyDescent="0.25">
      <c r="B32" s="34" t="s">
        <v>360</v>
      </c>
      <c r="C32" s="34" t="s">
        <v>359</v>
      </c>
      <c r="D32" s="34">
        <v>15</v>
      </c>
      <c r="E32" s="34">
        <v>13</v>
      </c>
      <c r="F32" s="34">
        <v>27</v>
      </c>
      <c r="G32" s="34">
        <v>0</v>
      </c>
      <c r="H32" s="34">
        <v>45189</v>
      </c>
      <c r="I32" s="34">
        <v>5</v>
      </c>
      <c r="J32" s="34">
        <v>5</v>
      </c>
      <c r="K32" s="34">
        <v>0</v>
      </c>
      <c r="L32" s="34">
        <v>5</v>
      </c>
      <c r="M32" s="34">
        <v>0</v>
      </c>
      <c r="N32" s="34" t="s">
        <v>358</v>
      </c>
      <c r="O32" s="34">
        <v>0</v>
      </c>
      <c r="P32" s="34">
        <v>0</v>
      </c>
      <c r="Q32" s="34">
        <v>16</v>
      </c>
      <c r="R32" s="34">
        <v>0</v>
      </c>
      <c r="S32" s="34">
        <v>0</v>
      </c>
      <c r="T32" s="34">
        <v>16</v>
      </c>
      <c r="U32" s="34">
        <v>0</v>
      </c>
      <c r="V32" s="34">
        <v>21</v>
      </c>
      <c r="W32" s="34" t="s">
        <v>246</v>
      </c>
      <c r="X32" s="34">
        <v>0</v>
      </c>
      <c r="Y32" s="34" t="e">
        <f>VLOOKUP(B32,#REF!,5,FALSE)</f>
        <v>#REF!</v>
      </c>
    </row>
    <row r="33" spans="2:30" hidden="1" x14ac:dyDescent="0.25">
      <c r="B33" s="40" t="s">
        <v>357</v>
      </c>
      <c r="C33" s="40" t="s">
        <v>356</v>
      </c>
      <c r="D33" s="34">
        <v>30</v>
      </c>
      <c r="E33" s="34">
        <v>25</v>
      </c>
      <c r="F33" s="34">
        <v>31</v>
      </c>
      <c r="G33" s="34">
        <v>0</v>
      </c>
      <c r="H33" s="34">
        <v>45243</v>
      </c>
      <c r="I33" s="34">
        <v>3</v>
      </c>
      <c r="J33" s="34">
        <v>3</v>
      </c>
      <c r="K33" s="34">
        <v>0</v>
      </c>
      <c r="L33" s="34">
        <v>0</v>
      </c>
      <c r="M33" s="34">
        <v>5</v>
      </c>
      <c r="N33" s="34" t="s">
        <v>245</v>
      </c>
      <c r="O33" s="34">
        <v>3</v>
      </c>
      <c r="P33" s="34">
        <v>3</v>
      </c>
      <c r="Q33" s="40">
        <v>30</v>
      </c>
      <c r="R33" s="34">
        <v>0</v>
      </c>
      <c r="S33" s="34">
        <v>0</v>
      </c>
      <c r="T33" s="34">
        <v>30</v>
      </c>
      <c r="U33" s="34">
        <v>4</v>
      </c>
      <c r="V33" s="34">
        <v>31</v>
      </c>
      <c r="W33" s="34" t="s">
        <v>246</v>
      </c>
      <c r="X33" s="34">
        <v>0</v>
      </c>
      <c r="Y33" s="34" t="e">
        <f>VLOOKUP(B33,#REF!,5,FALSE)</f>
        <v>#REF!</v>
      </c>
    </row>
    <row r="34" spans="2:30" x14ac:dyDescent="0.25">
      <c r="B34" s="39" t="s">
        <v>355</v>
      </c>
      <c r="C34" s="34" t="s">
        <v>211</v>
      </c>
      <c r="D34" s="36">
        <v>10</v>
      </c>
      <c r="E34" s="34">
        <v>5</v>
      </c>
      <c r="F34" s="34">
        <v>0</v>
      </c>
      <c r="G34" s="34">
        <v>0</v>
      </c>
      <c r="H34" s="34">
        <v>45063</v>
      </c>
      <c r="I34" s="34">
        <v>6</v>
      </c>
      <c r="J34" s="34">
        <v>6</v>
      </c>
      <c r="K34" s="34">
        <v>0</v>
      </c>
      <c r="L34" s="34">
        <v>0</v>
      </c>
      <c r="M34" s="34">
        <v>0</v>
      </c>
      <c r="N34" s="34" t="s">
        <v>245</v>
      </c>
      <c r="O34" s="34">
        <v>6</v>
      </c>
      <c r="P34" s="35">
        <v>6</v>
      </c>
      <c r="Q34" s="34"/>
      <c r="R34" s="36">
        <v>0</v>
      </c>
      <c r="S34" s="34">
        <v>0</v>
      </c>
      <c r="T34" s="34"/>
      <c r="U34" s="34">
        <v>6</v>
      </c>
      <c r="V34" s="35">
        <v>4</v>
      </c>
      <c r="W34" s="34" t="s">
        <v>244</v>
      </c>
      <c r="X34" s="36">
        <v>0</v>
      </c>
      <c r="Y34" s="35" t="e">
        <f>VLOOKUP(B34,#REF!,5,FALSE)</f>
        <v>#REF!</v>
      </c>
      <c r="Z34" s="34">
        <v>3</v>
      </c>
      <c r="AA34" s="34"/>
      <c r="AB34" s="34"/>
      <c r="AC34" s="34" t="s">
        <v>223</v>
      </c>
      <c r="AD34" s="34"/>
    </row>
    <row r="35" spans="2:30" hidden="1" x14ac:dyDescent="0.25">
      <c r="B35" s="43" t="s">
        <v>354</v>
      </c>
      <c r="C35" s="43" t="s">
        <v>353</v>
      </c>
      <c r="D35" s="34">
        <v>70</v>
      </c>
      <c r="E35" s="34">
        <v>61</v>
      </c>
      <c r="F35" s="34">
        <v>80</v>
      </c>
      <c r="G35" s="34">
        <v>0</v>
      </c>
      <c r="H35" s="34">
        <v>45244</v>
      </c>
      <c r="I35" s="34">
        <v>1</v>
      </c>
      <c r="J35" s="34">
        <v>1</v>
      </c>
      <c r="K35" s="34">
        <v>0</v>
      </c>
      <c r="L35" s="34">
        <v>0</v>
      </c>
      <c r="M35" s="34">
        <v>5</v>
      </c>
      <c r="N35" s="34" t="s">
        <v>245</v>
      </c>
      <c r="O35" s="34">
        <v>1</v>
      </c>
      <c r="P35" s="34">
        <v>1</v>
      </c>
      <c r="Q35" s="43">
        <v>62</v>
      </c>
      <c r="R35" s="34">
        <v>0</v>
      </c>
      <c r="S35" s="34">
        <v>0</v>
      </c>
      <c r="T35" s="34">
        <v>62</v>
      </c>
      <c r="U35" s="34">
        <v>4</v>
      </c>
      <c r="V35" s="34">
        <v>112</v>
      </c>
      <c r="W35" s="43" t="s">
        <v>246</v>
      </c>
      <c r="X35" s="34">
        <v>0</v>
      </c>
      <c r="Y35" s="34" t="e">
        <f>VLOOKUP(B35,#REF!,5,FALSE)</f>
        <v>#REF!</v>
      </c>
    </row>
    <row r="36" spans="2:30" hidden="1" x14ac:dyDescent="0.25">
      <c r="B36" s="34" t="s">
        <v>352</v>
      </c>
      <c r="C36" s="34" t="s">
        <v>351</v>
      </c>
      <c r="D36" s="34">
        <v>50</v>
      </c>
      <c r="E36" s="34">
        <v>35</v>
      </c>
      <c r="F36" s="34">
        <v>0</v>
      </c>
      <c r="G36" s="34">
        <v>0</v>
      </c>
      <c r="H36" s="34">
        <v>45033</v>
      </c>
      <c r="I36" s="34">
        <v>16</v>
      </c>
      <c r="J36" s="34">
        <v>16</v>
      </c>
      <c r="K36" s="34">
        <v>0</v>
      </c>
      <c r="L36" s="34">
        <v>16</v>
      </c>
      <c r="M36" s="34">
        <v>0</v>
      </c>
      <c r="N36" s="34" t="s">
        <v>350</v>
      </c>
      <c r="O36" s="34">
        <v>0</v>
      </c>
      <c r="P36" s="34">
        <v>0</v>
      </c>
      <c r="Q36" s="34">
        <v>40</v>
      </c>
      <c r="R36" s="34">
        <v>0</v>
      </c>
      <c r="S36" s="34">
        <v>0</v>
      </c>
      <c r="T36" s="34">
        <v>40</v>
      </c>
      <c r="U36" s="34">
        <v>26</v>
      </c>
      <c r="V36" s="34">
        <v>73</v>
      </c>
      <c r="W36" s="34" t="s">
        <v>246</v>
      </c>
      <c r="X36" s="34">
        <v>0</v>
      </c>
      <c r="Y36" s="34" t="e">
        <f>VLOOKUP(B36,#REF!,5,FALSE)</f>
        <v>#REF!</v>
      </c>
    </row>
    <row r="37" spans="2:30" hidden="1" x14ac:dyDescent="0.25">
      <c r="B37" s="34" t="s">
        <v>349</v>
      </c>
      <c r="C37" s="34" t="s">
        <v>348</v>
      </c>
      <c r="D37" s="34">
        <v>5</v>
      </c>
      <c r="E37" s="34">
        <v>5</v>
      </c>
      <c r="F37" s="34">
        <v>17</v>
      </c>
      <c r="G37" s="34">
        <v>0</v>
      </c>
      <c r="H37" s="34">
        <v>45033</v>
      </c>
      <c r="I37" s="34">
        <v>6</v>
      </c>
      <c r="J37" s="34">
        <v>6</v>
      </c>
      <c r="K37" s="34">
        <v>0</v>
      </c>
      <c r="L37" s="34">
        <v>6</v>
      </c>
      <c r="M37" s="34">
        <v>0</v>
      </c>
      <c r="N37" s="34" t="s">
        <v>347</v>
      </c>
      <c r="O37" s="34">
        <v>0</v>
      </c>
      <c r="P37" s="34">
        <v>0</v>
      </c>
      <c r="Q37" s="34">
        <v>11</v>
      </c>
      <c r="R37" s="34">
        <v>0</v>
      </c>
      <c r="S37" s="34">
        <v>0</v>
      </c>
      <c r="T37" s="34">
        <v>11</v>
      </c>
      <c r="U37" s="34">
        <v>0</v>
      </c>
      <c r="V37" s="34">
        <v>17</v>
      </c>
      <c r="W37" s="34" t="s">
        <v>246</v>
      </c>
      <c r="X37" s="34">
        <v>0</v>
      </c>
      <c r="Y37" s="34" t="e">
        <f>VLOOKUP(B37,#REF!,5,FALSE)</f>
        <v>#REF!</v>
      </c>
    </row>
    <row r="38" spans="2:30" hidden="1" x14ac:dyDescent="0.25">
      <c r="B38" s="34" t="s">
        <v>346</v>
      </c>
      <c r="C38" s="34" t="s">
        <v>345</v>
      </c>
      <c r="D38" s="34">
        <v>5</v>
      </c>
      <c r="E38" s="34">
        <v>5</v>
      </c>
      <c r="F38" s="34">
        <v>6</v>
      </c>
      <c r="G38" s="34">
        <v>0</v>
      </c>
      <c r="H38" s="34">
        <v>45219</v>
      </c>
      <c r="I38" s="34">
        <v>8</v>
      </c>
      <c r="J38" s="34">
        <v>8</v>
      </c>
      <c r="K38" s="34">
        <v>0</v>
      </c>
      <c r="L38" s="34">
        <v>0</v>
      </c>
      <c r="M38" s="34">
        <v>5</v>
      </c>
      <c r="N38" s="34" t="s">
        <v>245</v>
      </c>
      <c r="O38" s="34">
        <v>8</v>
      </c>
      <c r="P38" s="34">
        <v>8</v>
      </c>
      <c r="Q38" s="34">
        <v>11</v>
      </c>
      <c r="R38" s="34">
        <v>0</v>
      </c>
      <c r="S38" s="34">
        <v>0</v>
      </c>
      <c r="T38" s="34">
        <v>11</v>
      </c>
      <c r="U38" s="34">
        <v>0</v>
      </c>
      <c r="V38" s="34">
        <v>11</v>
      </c>
      <c r="W38" s="34" t="s">
        <v>246</v>
      </c>
      <c r="X38" s="34" t="s">
        <v>243</v>
      </c>
      <c r="Y38" s="34" t="e">
        <f>VLOOKUP(B38,#REF!,5,FALSE)</f>
        <v>#REF!</v>
      </c>
    </row>
    <row r="39" spans="2:30" hidden="1" x14ac:dyDescent="0.25">
      <c r="B39" s="34" t="s">
        <v>344</v>
      </c>
      <c r="C39" s="34" t="s">
        <v>343</v>
      </c>
      <c r="D39" s="34">
        <v>50</v>
      </c>
      <c r="E39" s="34">
        <v>25</v>
      </c>
      <c r="F39" s="34">
        <v>63</v>
      </c>
      <c r="G39" s="34">
        <v>0</v>
      </c>
      <c r="H39" s="34">
        <v>45218</v>
      </c>
      <c r="I39" s="34">
        <v>2</v>
      </c>
      <c r="J39" s="34">
        <v>2</v>
      </c>
      <c r="K39" s="34">
        <v>0</v>
      </c>
      <c r="L39" s="34">
        <v>0</v>
      </c>
      <c r="M39" s="34">
        <v>5</v>
      </c>
      <c r="N39" s="34" t="s">
        <v>245</v>
      </c>
      <c r="O39" s="34">
        <v>2</v>
      </c>
      <c r="P39" s="34">
        <v>2</v>
      </c>
      <c r="Q39" s="34">
        <v>34</v>
      </c>
      <c r="R39" s="34">
        <v>0</v>
      </c>
      <c r="S39" s="34">
        <v>0</v>
      </c>
      <c r="T39" s="34">
        <v>34</v>
      </c>
      <c r="U39" s="34">
        <v>3</v>
      </c>
      <c r="V39" s="34">
        <v>94</v>
      </c>
      <c r="W39" s="34" t="s">
        <v>246</v>
      </c>
      <c r="X39" s="34">
        <v>0</v>
      </c>
      <c r="Y39" s="34" t="e">
        <f>VLOOKUP(B39,#REF!,5,FALSE)</f>
        <v>#REF!</v>
      </c>
    </row>
    <row r="40" spans="2:30" hidden="1" x14ac:dyDescent="0.25">
      <c r="B40" s="34" t="s">
        <v>342</v>
      </c>
      <c r="C40" s="34" t="s">
        <v>341</v>
      </c>
      <c r="D40" s="34">
        <v>30</v>
      </c>
      <c r="E40" s="34">
        <v>20</v>
      </c>
      <c r="F40" s="34">
        <v>24</v>
      </c>
      <c r="G40" s="34">
        <v>0</v>
      </c>
      <c r="H40" s="34">
        <v>45155</v>
      </c>
      <c r="I40" s="34">
        <v>15</v>
      </c>
      <c r="J40" s="34">
        <v>15</v>
      </c>
      <c r="K40" s="34">
        <v>0</v>
      </c>
      <c r="L40" s="34">
        <v>0</v>
      </c>
      <c r="M40" s="34">
        <v>0</v>
      </c>
      <c r="N40" s="34" t="s">
        <v>245</v>
      </c>
      <c r="O40" s="34">
        <v>15</v>
      </c>
      <c r="P40" s="34">
        <v>15</v>
      </c>
      <c r="Q40" s="34">
        <v>27</v>
      </c>
      <c r="R40" s="34">
        <v>0</v>
      </c>
      <c r="S40" s="34">
        <v>0</v>
      </c>
      <c r="T40" s="34">
        <v>27</v>
      </c>
      <c r="U40" s="34">
        <v>13</v>
      </c>
      <c r="V40" s="34">
        <v>22</v>
      </c>
      <c r="W40" s="34" t="s">
        <v>246</v>
      </c>
      <c r="X40" s="34">
        <v>0</v>
      </c>
      <c r="Y40" s="34" t="e">
        <f>VLOOKUP(B40,#REF!,5,FALSE)</f>
        <v>#REF!</v>
      </c>
    </row>
    <row r="41" spans="2:30" hidden="1" x14ac:dyDescent="0.25">
      <c r="B41" s="34" t="s">
        <v>340</v>
      </c>
      <c r="C41" s="34" t="s">
        <v>339</v>
      </c>
      <c r="D41" s="34">
        <v>40</v>
      </c>
      <c r="E41" s="34">
        <v>20</v>
      </c>
      <c r="F41" s="34">
        <v>16</v>
      </c>
      <c r="G41" s="34">
        <v>0</v>
      </c>
      <c r="H41" s="34">
        <v>45033</v>
      </c>
      <c r="I41" s="34">
        <v>23</v>
      </c>
      <c r="J41" s="34">
        <v>23</v>
      </c>
      <c r="K41" s="34">
        <v>0</v>
      </c>
      <c r="L41" s="34">
        <v>23</v>
      </c>
      <c r="M41" s="34">
        <v>0</v>
      </c>
      <c r="N41" s="34" t="s">
        <v>338</v>
      </c>
      <c r="O41" s="34">
        <v>0</v>
      </c>
      <c r="P41" s="34">
        <v>0</v>
      </c>
      <c r="Q41" s="34">
        <v>26</v>
      </c>
      <c r="R41" s="34">
        <v>2</v>
      </c>
      <c r="S41" s="34">
        <v>0</v>
      </c>
      <c r="T41" s="34">
        <v>24</v>
      </c>
      <c r="U41" s="34">
        <v>9</v>
      </c>
      <c r="V41" s="34">
        <v>53</v>
      </c>
      <c r="W41" s="34" t="s">
        <v>246</v>
      </c>
      <c r="X41" s="34">
        <v>0</v>
      </c>
      <c r="Y41" s="34" t="e">
        <f>VLOOKUP(B41,#REF!,5,FALSE)</f>
        <v>#REF!</v>
      </c>
    </row>
    <row r="42" spans="2:30" hidden="1" x14ac:dyDescent="0.25">
      <c r="B42" s="40" t="s">
        <v>337</v>
      </c>
      <c r="C42" s="40" t="s">
        <v>336</v>
      </c>
      <c r="D42" s="34">
        <v>20</v>
      </c>
      <c r="E42" s="34">
        <v>10</v>
      </c>
      <c r="F42" s="34">
        <v>6</v>
      </c>
      <c r="G42" s="34">
        <v>0</v>
      </c>
      <c r="H42" s="34">
        <v>45243</v>
      </c>
      <c r="I42" s="34">
        <v>5</v>
      </c>
      <c r="J42" s="34">
        <v>5</v>
      </c>
      <c r="K42" s="34">
        <v>0</v>
      </c>
      <c r="L42" s="34">
        <v>0</v>
      </c>
      <c r="M42" s="34">
        <v>7</v>
      </c>
      <c r="N42" s="34" t="s">
        <v>245</v>
      </c>
      <c r="O42" s="34">
        <v>0</v>
      </c>
      <c r="P42" s="34">
        <v>0</v>
      </c>
      <c r="Q42" s="40">
        <v>9</v>
      </c>
      <c r="R42" s="34">
        <v>0</v>
      </c>
      <c r="S42" s="34">
        <v>5</v>
      </c>
      <c r="T42" s="34">
        <v>9</v>
      </c>
      <c r="U42" s="34">
        <v>9</v>
      </c>
      <c r="V42" s="34">
        <v>38</v>
      </c>
      <c r="W42" s="34" t="s">
        <v>246</v>
      </c>
      <c r="X42" s="34">
        <v>0</v>
      </c>
      <c r="Y42" s="34" t="e">
        <f>VLOOKUP(B42,#REF!,5,FALSE)</f>
        <v>#REF!</v>
      </c>
    </row>
    <row r="43" spans="2:30" x14ac:dyDescent="0.25">
      <c r="B43" s="39">
        <v>6010130</v>
      </c>
      <c r="C43" s="34" t="s">
        <v>210</v>
      </c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34">
        <v>4</v>
      </c>
      <c r="R43" s="36"/>
      <c r="S43" s="34"/>
      <c r="T43" s="34"/>
      <c r="U43" s="34"/>
      <c r="V43" s="35"/>
      <c r="W43" s="34" t="s">
        <v>244</v>
      </c>
      <c r="X43" s="36"/>
      <c r="Y43" s="35"/>
      <c r="Z43" s="34"/>
      <c r="AA43" s="34">
        <v>-4</v>
      </c>
      <c r="AB43" s="34"/>
      <c r="AC43" s="34"/>
      <c r="AD43" s="34"/>
    </row>
    <row r="44" spans="2:30" x14ac:dyDescent="0.25">
      <c r="B44" s="39" t="s">
        <v>209</v>
      </c>
      <c r="C44" s="34" t="s">
        <v>208</v>
      </c>
      <c r="D44" s="36">
        <v>15</v>
      </c>
      <c r="E44" s="34">
        <v>12</v>
      </c>
      <c r="F44" s="34">
        <v>11</v>
      </c>
      <c r="G44" s="34">
        <v>0</v>
      </c>
      <c r="H44" s="34">
        <v>45166</v>
      </c>
      <c r="I44" s="34">
        <v>2</v>
      </c>
      <c r="J44" s="34">
        <v>2</v>
      </c>
      <c r="K44" s="34">
        <v>0</v>
      </c>
      <c r="L44" s="34">
        <v>0</v>
      </c>
      <c r="M44" s="34">
        <v>5</v>
      </c>
      <c r="N44" s="34" t="s">
        <v>245</v>
      </c>
      <c r="O44" s="34">
        <v>2</v>
      </c>
      <c r="P44" s="35">
        <v>2</v>
      </c>
      <c r="Q44" s="34">
        <v>12</v>
      </c>
      <c r="R44" s="36">
        <v>0</v>
      </c>
      <c r="S44" s="34">
        <v>0</v>
      </c>
      <c r="T44" s="34"/>
      <c r="U44" s="34">
        <v>0</v>
      </c>
      <c r="V44" s="35">
        <v>3</v>
      </c>
      <c r="W44" s="34" t="s">
        <v>244</v>
      </c>
      <c r="X44" s="45" t="s">
        <v>243</v>
      </c>
      <c r="Y44" s="35" t="e">
        <f>VLOOKUP(B44,#REF!,5,FALSE)</f>
        <v>#REF!</v>
      </c>
      <c r="Z44" s="34"/>
      <c r="AA44" s="34"/>
      <c r="AB44" s="34"/>
      <c r="AC44" s="34" t="s">
        <v>223</v>
      </c>
      <c r="AD44" s="34"/>
    </row>
    <row r="45" spans="2:30" hidden="1" x14ac:dyDescent="0.25">
      <c r="B45" s="43" t="s">
        <v>335</v>
      </c>
      <c r="C45" s="43" t="s">
        <v>334</v>
      </c>
      <c r="D45" s="34">
        <v>10</v>
      </c>
      <c r="E45" s="34">
        <v>8</v>
      </c>
      <c r="F45" s="34">
        <v>14</v>
      </c>
      <c r="G45" s="34">
        <v>0</v>
      </c>
      <c r="H45" s="34">
        <v>45033</v>
      </c>
      <c r="I45" s="34">
        <v>5</v>
      </c>
      <c r="J45" s="34">
        <v>5</v>
      </c>
      <c r="K45" s="34">
        <v>0</v>
      </c>
      <c r="L45" s="34">
        <v>5</v>
      </c>
      <c r="M45" s="34">
        <v>0</v>
      </c>
      <c r="N45" s="34" t="s">
        <v>333</v>
      </c>
      <c r="O45" s="34">
        <v>0</v>
      </c>
      <c r="P45" s="34">
        <v>0</v>
      </c>
      <c r="Q45" s="43">
        <v>8</v>
      </c>
      <c r="R45" s="34">
        <v>0</v>
      </c>
      <c r="S45" s="34">
        <v>0</v>
      </c>
      <c r="T45" s="34">
        <v>8</v>
      </c>
      <c r="U45" s="34">
        <v>1</v>
      </c>
      <c r="V45" s="34">
        <v>11</v>
      </c>
      <c r="W45" s="43" t="s">
        <v>246</v>
      </c>
      <c r="X45" s="34">
        <v>0</v>
      </c>
      <c r="Y45" s="34" t="e">
        <f>VLOOKUP(B45,#REF!,5,FALSE)</f>
        <v>#REF!</v>
      </c>
    </row>
    <row r="46" spans="2:30" hidden="1" x14ac:dyDescent="0.25">
      <c r="B46" s="34" t="s">
        <v>332</v>
      </c>
      <c r="C46" s="34" t="s">
        <v>331</v>
      </c>
      <c r="D46" s="34">
        <v>24</v>
      </c>
      <c r="E46" s="34">
        <v>22</v>
      </c>
      <c r="F46" s="34">
        <v>4</v>
      </c>
      <c r="G46" s="34">
        <v>0</v>
      </c>
      <c r="H46" s="34">
        <v>45155</v>
      </c>
      <c r="I46" s="34">
        <v>5</v>
      </c>
      <c r="J46" s="34">
        <v>5</v>
      </c>
      <c r="K46" s="34">
        <v>0</v>
      </c>
      <c r="L46" s="34">
        <v>0</v>
      </c>
      <c r="M46" s="34">
        <v>0</v>
      </c>
      <c r="N46" s="34" t="s">
        <v>245</v>
      </c>
      <c r="O46" s="34">
        <v>5</v>
      </c>
      <c r="P46" s="34">
        <v>5</v>
      </c>
      <c r="Q46" s="34">
        <v>24</v>
      </c>
      <c r="R46" s="34">
        <v>1</v>
      </c>
      <c r="S46" s="34">
        <v>0</v>
      </c>
      <c r="T46" s="34">
        <v>23</v>
      </c>
      <c r="U46" s="34">
        <v>23</v>
      </c>
      <c r="V46" s="34">
        <v>32</v>
      </c>
      <c r="W46" s="34" t="s">
        <v>246</v>
      </c>
      <c r="X46" s="34">
        <v>0</v>
      </c>
      <c r="Y46" s="34" t="e">
        <f>VLOOKUP(B46,#REF!,5,FALSE)</f>
        <v>#REF!</v>
      </c>
    </row>
    <row r="47" spans="2:30" hidden="1" x14ac:dyDescent="0.25">
      <c r="B47" s="34" t="s">
        <v>330</v>
      </c>
      <c r="C47" s="34" t="s">
        <v>329</v>
      </c>
      <c r="D47" s="34">
        <v>5</v>
      </c>
      <c r="E47" s="34">
        <v>5</v>
      </c>
      <c r="F47" s="34">
        <v>8</v>
      </c>
      <c r="G47" s="34">
        <v>0</v>
      </c>
      <c r="H47" s="34">
        <v>45239</v>
      </c>
      <c r="I47" s="34">
        <v>1</v>
      </c>
      <c r="J47" s="34">
        <v>1</v>
      </c>
      <c r="K47" s="34">
        <v>0</v>
      </c>
      <c r="L47" s="34">
        <v>1</v>
      </c>
      <c r="M47" s="34">
        <v>0</v>
      </c>
      <c r="N47" s="34" t="s">
        <v>328</v>
      </c>
      <c r="O47" s="34">
        <v>0</v>
      </c>
      <c r="P47" s="34">
        <v>0</v>
      </c>
      <c r="Q47" s="34">
        <v>13</v>
      </c>
      <c r="R47" s="34">
        <v>0</v>
      </c>
      <c r="S47" s="34">
        <v>0</v>
      </c>
      <c r="T47" s="34">
        <v>13</v>
      </c>
      <c r="U47" s="34">
        <v>9</v>
      </c>
      <c r="V47" s="34">
        <v>5</v>
      </c>
      <c r="W47" s="34" t="s">
        <v>246</v>
      </c>
      <c r="X47" s="34">
        <v>0</v>
      </c>
      <c r="Y47" s="34" t="e">
        <f>VLOOKUP(B47,#REF!,5,FALSE)</f>
        <v>#REF!</v>
      </c>
    </row>
    <row r="48" spans="2:30" hidden="1" x14ac:dyDescent="0.25">
      <c r="B48" s="34" t="s">
        <v>327</v>
      </c>
      <c r="C48" s="34" t="s">
        <v>326</v>
      </c>
      <c r="D48" s="34">
        <v>0</v>
      </c>
      <c r="E48" s="34">
        <v>0</v>
      </c>
      <c r="F48" s="34">
        <v>3</v>
      </c>
      <c r="G48" s="34">
        <v>0</v>
      </c>
      <c r="H48" s="34">
        <v>45021</v>
      </c>
      <c r="I48" s="34">
        <v>4</v>
      </c>
      <c r="J48" s="34">
        <v>4</v>
      </c>
      <c r="K48" s="34">
        <v>0</v>
      </c>
      <c r="L48" s="34">
        <v>0</v>
      </c>
      <c r="M48" s="34">
        <v>0</v>
      </c>
      <c r="N48" s="34" t="s">
        <v>245</v>
      </c>
      <c r="O48" s="34">
        <v>0</v>
      </c>
      <c r="P48" s="34">
        <v>0</v>
      </c>
      <c r="Q48" s="34">
        <v>1</v>
      </c>
      <c r="R48" s="34">
        <v>0</v>
      </c>
      <c r="S48" s="34">
        <v>0</v>
      </c>
      <c r="T48" s="34">
        <v>1</v>
      </c>
      <c r="U48" s="34">
        <v>0</v>
      </c>
      <c r="V48" s="34">
        <v>2</v>
      </c>
      <c r="W48" s="34" t="s">
        <v>246</v>
      </c>
      <c r="X48" s="34">
        <v>0</v>
      </c>
      <c r="Y48" s="34" t="e">
        <f>VLOOKUP(B48,#REF!,5,FALSE)</f>
        <v>#REF!</v>
      </c>
    </row>
    <row r="49" spans="2:30" hidden="1" x14ac:dyDescent="0.25">
      <c r="B49" s="34" t="s">
        <v>325</v>
      </c>
      <c r="C49" s="34" t="s">
        <v>324</v>
      </c>
      <c r="D49" s="34">
        <v>0</v>
      </c>
      <c r="E49" s="34">
        <v>0</v>
      </c>
      <c r="F49" s="34">
        <v>7</v>
      </c>
      <c r="G49" s="34">
        <v>0</v>
      </c>
      <c r="H49" s="34">
        <v>44594</v>
      </c>
      <c r="I49" s="34">
        <v>8</v>
      </c>
      <c r="J49" s="34">
        <v>8</v>
      </c>
      <c r="K49" s="34">
        <v>0</v>
      </c>
      <c r="L49" s="34">
        <v>8</v>
      </c>
      <c r="M49" s="34">
        <v>0</v>
      </c>
      <c r="N49" s="34" t="s">
        <v>323</v>
      </c>
      <c r="O49" s="34">
        <v>0</v>
      </c>
      <c r="P49" s="34">
        <v>0</v>
      </c>
      <c r="Q49" s="34">
        <v>7</v>
      </c>
      <c r="R49" s="34">
        <v>0</v>
      </c>
      <c r="S49" s="34">
        <v>0</v>
      </c>
      <c r="T49" s="34">
        <v>7</v>
      </c>
      <c r="U49" s="34">
        <v>7</v>
      </c>
      <c r="V49" s="34">
        <v>0</v>
      </c>
      <c r="W49" s="34" t="s">
        <v>246</v>
      </c>
      <c r="X49" s="34">
        <v>0</v>
      </c>
      <c r="Y49" s="34" t="e">
        <f>VLOOKUP(B49,#REF!,5,FALSE)</f>
        <v>#REF!</v>
      </c>
    </row>
    <row r="50" spans="2:30" hidden="1" x14ac:dyDescent="0.25">
      <c r="B50" s="34" t="s">
        <v>322</v>
      </c>
      <c r="C50" s="34" t="s">
        <v>321</v>
      </c>
      <c r="D50" s="34">
        <v>180</v>
      </c>
      <c r="E50" s="34">
        <v>180</v>
      </c>
      <c r="F50" s="34">
        <v>92</v>
      </c>
      <c r="G50" s="34">
        <v>0</v>
      </c>
      <c r="H50" s="34">
        <v>45230</v>
      </c>
      <c r="I50" s="34">
        <v>95</v>
      </c>
      <c r="J50" s="34">
        <v>95</v>
      </c>
      <c r="K50" s="34">
        <v>0</v>
      </c>
      <c r="L50" s="34">
        <v>0</v>
      </c>
      <c r="M50" s="34">
        <v>8</v>
      </c>
      <c r="N50" s="34" t="s">
        <v>245</v>
      </c>
      <c r="O50" s="34">
        <v>0</v>
      </c>
      <c r="P50" s="34">
        <v>0</v>
      </c>
      <c r="Q50" s="34">
        <v>31</v>
      </c>
      <c r="R50" s="34">
        <v>126</v>
      </c>
      <c r="S50" s="34">
        <v>280</v>
      </c>
      <c r="T50" s="34">
        <v>-95</v>
      </c>
      <c r="U50" s="34">
        <v>266</v>
      </c>
      <c r="V50" s="34">
        <v>0</v>
      </c>
      <c r="W50" s="34" t="s">
        <v>246</v>
      </c>
      <c r="X50" s="34">
        <v>0</v>
      </c>
      <c r="Y50" s="34" t="e">
        <f>VLOOKUP(B50,#REF!,5,FALSE)</f>
        <v>#REF!</v>
      </c>
    </row>
    <row r="51" spans="2:30" hidden="1" x14ac:dyDescent="0.25">
      <c r="B51" s="34" t="s">
        <v>320</v>
      </c>
      <c r="C51" s="34" t="s">
        <v>319</v>
      </c>
      <c r="D51" s="34">
        <v>0</v>
      </c>
      <c r="E51" s="34">
        <v>0</v>
      </c>
      <c r="F51" s="34">
        <v>19.25</v>
      </c>
      <c r="G51" s="34">
        <v>0</v>
      </c>
      <c r="H51" s="34">
        <v>45233</v>
      </c>
      <c r="I51" s="34">
        <v>8</v>
      </c>
      <c r="J51" s="34">
        <v>8</v>
      </c>
      <c r="K51" s="34">
        <v>0</v>
      </c>
      <c r="L51" s="34">
        <v>0</v>
      </c>
      <c r="M51" s="34">
        <v>5</v>
      </c>
      <c r="N51" s="34" t="s">
        <v>245</v>
      </c>
      <c r="O51" s="34">
        <v>8</v>
      </c>
      <c r="P51" s="34">
        <v>8</v>
      </c>
      <c r="Q51" s="34">
        <v>2.25</v>
      </c>
      <c r="R51" s="34">
        <v>0</v>
      </c>
      <c r="S51" s="34">
        <v>0</v>
      </c>
      <c r="T51" s="34">
        <v>2.25</v>
      </c>
      <c r="U51" s="34">
        <v>142.75</v>
      </c>
      <c r="V51" s="34">
        <v>0</v>
      </c>
      <c r="W51" s="34" t="s">
        <v>246</v>
      </c>
      <c r="X51" s="34">
        <v>0</v>
      </c>
      <c r="Y51" s="34" t="e">
        <f>VLOOKUP(B51,#REF!,5,FALSE)</f>
        <v>#REF!</v>
      </c>
    </row>
    <row r="52" spans="2:30" hidden="1" x14ac:dyDescent="0.25">
      <c r="B52" s="34" t="s">
        <v>318</v>
      </c>
      <c r="C52" s="34" t="s">
        <v>316</v>
      </c>
      <c r="D52" s="34">
        <v>0</v>
      </c>
      <c r="E52" s="34">
        <v>0</v>
      </c>
      <c r="F52" s="34">
        <v>0</v>
      </c>
      <c r="G52" s="34">
        <v>0</v>
      </c>
      <c r="H52" s="34">
        <v>45163</v>
      </c>
      <c r="I52" s="34">
        <v>2</v>
      </c>
      <c r="J52" s="34">
        <v>2</v>
      </c>
      <c r="K52" s="34">
        <v>0</v>
      </c>
      <c r="L52" s="34">
        <v>0</v>
      </c>
      <c r="M52" s="34">
        <v>0</v>
      </c>
      <c r="N52" s="34" t="s">
        <v>245</v>
      </c>
      <c r="O52" s="34">
        <v>2</v>
      </c>
      <c r="P52" s="34">
        <v>2</v>
      </c>
      <c r="Q52" s="34">
        <v>2</v>
      </c>
      <c r="R52" s="34">
        <v>0</v>
      </c>
      <c r="S52" s="34">
        <v>0</v>
      </c>
      <c r="T52" s="34">
        <v>2</v>
      </c>
      <c r="U52" s="34">
        <v>0</v>
      </c>
      <c r="V52" s="34">
        <v>7</v>
      </c>
      <c r="W52" s="34" t="s">
        <v>246</v>
      </c>
      <c r="X52" s="34">
        <v>0</v>
      </c>
      <c r="Y52" s="34" t="e">
        <f>VLOOKUP(B52,#REF!,5,FALSE)</f>
        <v>#REF!</v>
      </c>
    </row>
    <row r="53" spans="2:30" hidden="1" x14ac:dyDescent="0.25">
      <c r="B53" s="34" t="s">
        <v>317</v>
      </c>
      <c r="C53" s="34" t="s">
        <v>316</v>
      </c>
      <c r="D53" s="34">
        <v>0</v>
      </c>
      <c r="E53" s="34">
        <v>0</v>
      </c>
      <c r="F53" s="34">
        <v>0</v>
      </c>
      <c r="G53" s="34">
        <v>0</v>
      </c>
      <c r="H53" s="34">
        <v>45163</v>
      </c>
      <c r="I53" s="34">
        <v>2</v>
      </c>
      <c r="J53" s="34">
        <v>2</v>
      </c>
      <c r="K53" s="34">
        <v>0</v>
      </c>
      <c r="L53" s="34">
        <v>0</v>
      </c>
      <c r="M53" s="34">
        <v>0</v>
      </c>
      <c r="N53" s="34" t="s">
        <v>245</v>
      </c>
      <c r="O53" s="34">
        <v>2</v>
      </c>
      <c r="P53" s="34">
        <v>2</v>
      </c>
      <c r="Q53" s="34">
        <v>2</v>
      </c>
      <c r="R53" s="34">
        <v>0</v>
      </c>
      <c r="S53" s="34">
        <v>0</v>
      </c>
      <c r="T53" s="34">
        <v>2</v>
      </c>
      <c r="U53" s="34">
        <v>0</v>
      </c>
      <c r="V53" s="34">
        <v>6</v>
      </c>
      <c r="W53" s="34" t="s">
        <v>246</v>
      </c>
      <c r="X53" s="34">
        <v>0</v>
      </c>
      <c r="Y53" s="34" t="e">
        <f>VLOOKUP(B53,#REF!,5,FALSE)</f>
        <v>#REF!</v>
      </c>
    </row>
    <row r="54" spans="2:30" hidden="1" x14ac:dyDescent="0.25">
      <c r="B54" s="34" t="s">
        <v>315</v>
      </c>
      <c r="C54" s="34" t="s">
        <v>314</v>
      </c>
      <c r="D54" s="34">
        <v>0</v>
      </c>
      <c r="E54" s="34">
        <v>0</v>
      </c>
      <c r="F54" s="34">
        <v>0</v>
      </c>
      <c r="G54" s="34">
        <v>0</v>
      </c>
      <c r="H54" s="34">
        <v>45163</v>
      </c>
      <c r="I54" s="34">
        <v>4</v>
      </c>
      <c r="J54" s="34">
        <v>4</v>
      </c>
      <c r="K54" s="34">
        <v>0</v>
      </c>
      <c r="L54" s="34">
        <v>0</v>
      </c>
      <c r="M54" s="34">
        <v>0</v>
      </c>
      <c r="N54" s="34" t="s">
        <v>245</v>
      </c>
      <c r="O54" s="34">
        <v>4</v>
      </c>
      <c r="P54" s="34">
        <v>4</v>
      </c>
      <c r="Q54" s="34">
        <v>4</v>
      </c>
      <c r="R54" s="34">
        <v>0</v>
      </c>
      <c r="S54" s="34">
        <v>0</v>
      </c>
      <c r="T54" s="34">
        <v>4</v>
      </c>
      <c r="U54" s="34">
        <v>0</v>
      </c>
      <c r="V54" s="34">
        <v>13</v>
      </c>
      <c r="W54" s="34" t="s">
        <v>246</v>
      </c>
      <c r="X54" s="34">
        <v>0</v>
      </c>
      <c r="Y54" s="34" t="e">
        <f>VLOOKUP(B54,#REF!,5,FALSE)</f>
        <v>#REF!</v>
      </c>
    </row>
    <row r="55" spans="2:30" hidden="1" x14ac:dyDescent="0.25">
      <c r="B55" s="34" t="s">
        <v>313</v>
      </c>
      <c r="C55" s="34" t="s">
        <v>312</v>
      </c>
      <c r="D55" s="34">
        <v>0</v>
      </c>
      <c r="E55" s="34">
        <v>0</v>
      </c>
      <c r="F55" s="34">
        <v>1</v>
      </c>
      <c r="G55" s="34">
        <v>0</v>
      </c>
      <c r="H55" s="34">
        <v>45190</v>
      </c>
      <c r="I55" s="34">
        <v>6</v>
      </c>
      <c r="J55" s="34">
        <v>6</v>
      </c>
      <c r="K55" s="34">
        <v>0</v>
      </c>
      <c r="L55" s="34">
        <v>0</v>
      </c>
      <c r="M55" s="34">
        <v>0</v>
      </c>
      <c r="N55" s="34" t="s">
        <v>245</v>
      </c>
      <c r="O55" s="34">
        <v>0</v>
      </c>
      <c r="P55" s="34">
        <v>0</v>
      </c>
      <c r="Q55" s="34">
        <v>1</v>
      </c>
      <c r="R55" s="34">
        <v>0</v>
      </c>
      <c r="S55" s="34">
        <v>0</v>
      </c>
      <c r="T55" s="34">
        <v>1</v>
      </c>
      <c r="U55" s="34">
        <v>0</v>
      </c>
      <c r="V55" s="34">
        <v>15</v>
      </c>
      <c r="W55" s="34" t="s">
        <v>246</v>
      </c>
      <c r="X55" s="34">
        <v>0</v>
      </c>
      <c r="Y55" s="34" t="e">
        <f>VLOOKUP(B55,#REF!,5,FALSE)</f>
        <v>#REF!</v>
      </c>
    </row>
    <row r="56" spans="2:30" hidden="1" x14ac:dyDescent="0.25">
      <c r="B56" s="34" t="s">
        <v>311</v>
      </c>
      <c r="C56" s="34" t="s">
        <v>310</v>
      </c>
      <c r="D56" s="34">
        <v>590</v>
      </c>
      <c r="E56" s="34">
        <v>448</v>
      </c>
      <c r="F56" s="34">
        <v>82</v>
      </c>
      <c r="G56" s="34">
        <v>0</v>
      </c>
      <c r="H56" s="34">
        <v>45243</v>
      </c>
      <c r="I56" s="34">
        <v>5</v>
      </c>
      <c r="J56" s="34">
        <v>5</v>
      </c>
      <c r="K56" s="34">
        <v>0</v>
      </c>
      <c r="L56" s="34">
        <v>0</v>
      </c>
      <c r="M56" s="34">
        <v>8</v>
      </c>
      <c r="N56" s="34" t="s">
        <v>245</v>
      </c>
      <c r="O56" s="34">
        <v>0</v>
      </c>
      <c r="P56" s="34">
        <v>0</v>
      </c>
      <c r="Q56" s="34">
        <v>5</v>
      </c>
      <c r="R56" s="34">
        <v>5</v>
      </c>
      <c r="S56" s="34">
        <v>0</v>
      </c>
      <c r="T56" s="34">
        <v>0</v>
      </c>
      <c r="U56" s="34">
        <v>24</v>
      </c>
      <c r="V56" s="34">
        <v>79</v>
      </c>
      <c r="W56" s="34" t="s">
        <v>246</v>
      </c>
      <c r="X56" s="34">
        <v>0</v>
      </c>
      <c r="Y56" s="34" t="e">
        <f>VLOOKUP(B56,#REF!,5,FALSE)</f>
        <v>#REF!</v>
      </c>
    </row>
    <row r="57" spans="2:30" hidden="1" x14ac:dyDescent="0.25">
      <c r="B57" s="34" t="s">
        <v>309</v>
      </c>
      <c r="C57" s="34" t="s">
        <v>308</v>
      </c>
      <c r="D57" s="34">
        <v>180</v>
      </c>
      <c r="E57" s="34">
        <v>80</v>
      </c>
      <c r="F57" s="34">
        <v>15</v>
      </c>
      <c r="G57" s="34">
        <v>0</v>
      </c>
      <c r="H57" s="34">
        <v>45218</v>
      </c>
      <c r="I57" s="34">
        <v>22</v>
      </c>
      <c r="J57" s="34">
        <v>22</v>
      </c>
      <c r="K57" s="34">
        <v>0</v>
      </c>
      <c r="L57" s="34">
        <v>0</v>
      </c>
      <c r="M57" s="34">
        <v>5</v>
      </c>
      <c r="N57" s="34" t="s">
        <v>245</v>
      </c>
      <c r="O57" s="34">
        <v>22</v>
      </c>
      <c r="P57" s="34">
        <v>22</v>
      </c>
      <c r="Q57" s="34">
        <v>106</v>
      </c>
      <c r="R57" s="34">
        <v>0</v>
      </c>
      <c r="S57" s="34">
        <v>0</v>
      </c>
      <c r="T57" s="34">
        <v>106</v>
      </c>
      <c r="U57" s="34">
        <v>0</v>
      </c>
      <c r="V57" s="34">
        <v>529</v>
      </c>
      <c r="W57" s="34" t="s">
        <v>246</v>
      </c>
      <c r="X57" s="34">
        <v>0</v>
      </c>
      <c r="Y57" s="34" t="e">
        <f>VLOOKUP(B57,#REF!,5,FALSE)</f>
        <v>#REF!</v>
      </c>
    </row>
    <row r="58" spans="2:30" hidden="1" x14ac:dyDescent="0.25">
      <c r="B58" s="40" t="s">
        <v>307</v>
      </c>
      <c r="C58" s="40" t="s">
        <v>306</v>
      </c>
      <c r="D58" s="34">
        <v>0</v>
      </c>
      <c r="E58" s="34">
        <v>0</v>
      </c>
      <c r="F58" s="34">
        <v>0</v>
      </c>
      <c r="G58" s="34">
        <v>0</v>
      </c>
      <c r="H58" s="34">
        <v>45160</v>
      </c>
      <c r="I58" s="34">
        <v>15</v>
      </c>
      <c r="J58" s="34">
        <v>15</v>
      </c>
      <c r="K58" s="34">
        <v>0</v>
      </c>
      <c r="L58" s="34">
        <v>0</v>
      </c>
      <c r="M58" s="34">
        <v>5</v>
      </c>
      <c r="N58" s="34" t="s">
        <v>245</v>
      </c>
      <c r="O58" s="34">
        <v>15</v>
      </c>
      <c r="P58" s="34">
        <v>15</v>
      </c>
      <c r="Q58" s="40">
        <v>16</v>
      </c>
      <c r="R58" s="34">
        <v>0</v>
      </c>
      <c r="S58" s="34">
        <v>0</v>
      </c>
      <c r="T58" s="34">
        <v>16</v>
      </c>
      <c r="U58" s="34">
        <v>0</v>
      </c>
      <c r="V58" s="34">
        <v>35</v>
      </c>
      <c r="W58" s="34" t="s">
        <v>246</v>
      </c>
      <c r="X58" s="34">
        <v>0</v>
      </c>
      <c r="Y58" s="34" t="e">
        <f>VLOOKUP(B58,#REF!,5,FALSE)</f>
        <v>#REF!</v>
      </c>
    </row>
    <row r="59" spans="2:30" x14ac:dyDescent="0.25">
      <c r="B59" s="39" t="s">
        <v>207</v>
      </c>
      <c r="C59" s="34" t="s">
        <v>206</v>
      </c>
      <c r="D59" s="36">
        <v>4</v>
      </c>
      <c r="E59" s="34">
        <v>3</v>
      </c>
      <c r="F59" s="34">
        <v>2</v>
      </c>
      <c r="G59" s="34">
        <v>0</v>
      </c>
      <c r="H59" s="34">
        <v>45189</v>
      </c>
      <c r="I59" s="34">
        <v>3</v>
      </c>
      <c r="J59" s="34">
        <v>3</v>
      </c>
      <c r="K59" s="34">
        <v>0</v>
      </c>
      <c r="L59" s="34">
        <v>0</v>
      </c>
      <c r="M59" s="34">
        <v>0</v>
      </c>
      <c r="N59" s="34" t="s">
        <v>245</v>
      </c>
      <c r="O59" s="34">
        <v>3</v>
      </c>
      <c r="P59" s="35">
        <v>3</v>
      </c>
      <c r="Q59" s="34"/>
      <c r="R59" s="36">
        <v>0</v>
      </c>
      <c r="S59" s="34">
        <v>0</v>
      </c>
      <c r="T59" s="34"/>
      <c r="U59" s="34">
        <v>0</v>
      </c>
      <c r="V59" s="35">
        <v>3</v>
      </c>
      <c r="W59" s="34" t="s">
        <v>244</v>
      </c>
      <c r="X59" s="45" t="s">
        <v>243</v>
      </c>
      <c r="Y59" s="35" t="e">
        <f>VLOOKUP(B59,#REF!,5,FALSE)</f>
        <v>#REF!</v>
      </c>
      <c r="Z59" s="34">
        <v>4</v>
      </c>
      <c r="AA59" s="34"/>
      <c r="AB59" s="34"/>
      <c r="AC59" s="34" t="s">
        <v>223</v>
      </c>
      <c r="AD59" s="34"/>
    </row>
    <row r="60" spans="2:30" x14ac:dyDescent="0.25">
      <c r="B60" s="39" t="s">
        <v>205</v>
      </c>
      <c r="C60" s="34" t="s">
        <v>204</v>
      </c>
      <c r="D60" s="36">
        <v>4</v>
      </c>
      <c r="E60" s="34">
        <v>3</v>
      </c>
      <c r="F60" s="34">
        <v>2</v>
      </c>
      <c r="G60" s="34">
        <v>0</v>
      </c>
      <c r="H60" s="34">
        <v>45132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 t="s">
        <v>245</v>
      </c>
      <c r="O60" s="34">
        <v>0</v>
      </c>
      <c r="P60" s="35">
        <v>0</v>
      </c>
      <c r="Q60" s="34"/>
      <c r="R60" s="36">
        <v>0</v>
      </c>
      <c r="S60" s="34">
        <v>0</v>
      </c>
      <c r="T60" s="34"/>
      <c r="U60" s="34">
        <v>0</v>
      </c>
      <c r="V60" s="35">
        <v>5</v>
      </c>
      <c r="W60" s="34" t="s">
        <v>244</v>
      </c>
      <c r="X60" s="45" t="s">
        <v>243</v>
      </c>
      <c r="Y60" s="35" t="e">
        <f>VLOOKUP(B60,#REF!,5,FALSE)</f>
        <v>#REF!</v>
      </c>
      <c r="Z60" s="34">
        <v>9</v>
      </c>
      <c r="AA60" s="34"/>
      <c r="AB60" s="34"/>
      <c r="AC60" s="34" t="s">
        <v>223</v>
      </c>
      <c r="AD60" s="34"/>
    </row>
    <row r="61" spans="2:30" hidden="1" x14ac:dyDescent="0.25">
      <c r="B61" s="43" t="s">
        <v>305</v>
      </c>
      <c r="C61" s="43" t="s">
        <v>304</v>
      </c>
      <c r="D61" s="34">
        <v>2</v>
      </c>
      <c r="E61" s="34">
        <v>1</v>
      </c>
      <c r="F61" s="34">
        <v>0</v>
      </c>
      <c r="G61" s="34">
        <v>0</v>
      </c>
      <c r="H61" s="34">
        <v>45204</v>
      </c>
      <c r="I61" s="34">
        <v>2</v>
      </c>
      <c r="J61" s="34">
        <v>2</v>
      </c>
      <c r="K61" s="34">
        <v>0</v>
      </c>
      <c r="L61" s="34">
        <v>0</v>
      </c>
      <c r="M61" s="34">
        <v>0</v>
      </c>
      <c r="N61" s="34" t="s">
        <v>245</v>
      </c>
      <c r="O61" s="34">
        <v>2</v>
      </c>
      <c r="P61" s="34">
        <v>2</v>
      </c>
      <c r="Q61" s="43">
        <v>2</v>
      </c>
      <c r="R61" s="34">
        <v>0</v>
      </c>
      <c r="S61" s="34">
        <v>0</v>
      </c>
      <c r="T61" s="34">
        <v>2</v>
      </c>
      <c r="U61" s="34">
        <v>0</v>
      </c>
      <c r="V61" s="34">
        <v>2</v>
      </c>
      <c r="W61" s="43" t="s">
        <v>246</v>
      </c>
      <c r="X61" s="34" t="e">
        <v>#N/A</v>
      </c>
      <c r="Y61" s="34" t="e">
        <f>VLOOKUP(B61,#REF!,5,FALSE)</f>
        <v>#REF!</v>
      </c>
    </row>
    <row r="62" spans="2:30" hidden="1" x14ac:dyDescent="0.25">
      <c r="B62" s="34" t="s">
        <v>303</v>
      </c>
      <c r="C62" s="34" t="s">
        <v>302</v>
      </c>
      <c r="D62" s="34">
        <v>18</v>
      </c>
      <c r="E62" s="34">
        <v>18</v>
      </c>
      <c r="F62" s="34">
        <v>46</v>
      </c>
      <c r="G62" s="34">
        <v>0</v>
      </c>
      <c r="H62" s="34">
        <v>45168</v>
      </c>
      <c r="I62" s="34">
        <v>2</v>
      </c>
      <c r="J62" s="34">
        <v>2</v>
      </c>
      <c r="K62" s="34">
        <v>0</v>
      </c>
      <c r="L62" s="34">
        <v>0</v>
      </c>
      <c r="M62" s="34">
        <v>5</v>
      </c>
      <c r="N62" s="34" t="s">
        <v>245</v>
      </c>
      <c r="O62" s="34">
        <v>2</v>
      </c>
      <c r="P62" s="34">
        <v>2</v>
      </c>
      <c r="Q62" s="34">
        <v>42</v>
      </c>
      <c r="R62" s="34">
        <v>3</v>
      </c>
      <c r="S62" s="34">
        <v>0</v>
      </c>
      <c r="T62" s="34">
        <v>39</v>
      </c>
      <c r="U62" s="34">
        <v>4</v>
      </c>
      <c r="V62" s="34">
        <v>104</v>
      </c>
      <c r="W62" s="34" t="s">
        <v>246</v>
      </c>
      <c r="X62" s="34">
        <v>0</v>
      </c>
      <c r="Y62" s="34" t="e">
        <f>VLOOKUP(B62,#REF!,5,FALSE)</f>
        <v>#REF!</v>
      </c>
    </row>
    <row r="63" spans="2:30" hidden="1" x14ac:dyDescent="0.25">
      <c r="B63" s="34" t="s">
        <v>301</v>
      </c>
      <c r="C63" s="34" t="s">
        <v>300</v>
      </c>
      <c r="D63" s="34">
        <v>5</v>
      </c>
      <c r="E63" s="34">
        <v>5</v>
      </c>
      <c r="F63" s="34">
        <v>20</v>
      </c>
      <c r="G63" s="34">
        <v>0</v>
      </c>
      <c r="H63" s="34">
        <v>45197</v>
      </c>
      <c r="I63" s="34">
        <v>4</v>
      </c>
      <c r="J63" s="34">
        <v>4</v>
      </c>
      <c r="K63" s="34">
        <v>0</v>
      </c>
      <c r="L63" s="34">
        <v>0</v>
      </c>
      <c r="M63" s="34">
        <v>5</v>
      </c>
      <c r="N63" s="34" t="s">
        <v>245</v>
      </c>
      <c r="O63" s="34">
        <v>4</v>
      </c>
      <c r="P63" s="34">
        <v>4</v>
      </c>
      <c r="Q63" s="34">
        <v>14</v>
      </c>
      <c r="R63" s="34">
        <v>0</v>
      </c>
      <c r="S63" s="34">
        <v>0</v>
      </c>
      <c r="T63" s="34">
        <v>14</v>
      </c>
      <c r="U63" s="34">
        <v>0</v>
      </c>
      <c r="V63" s="34">
        <v>19</v>
      </c>
      <c r="W63" s="34" t="s">
        <v>246</v>
      </c>
      <c r="X63" s="34">
        <v>0</v>
      </c>
      <c r="Y63" s="34" t="e">
        <f>VLOOKUP(B63,#REF!,5,FALSE)</f>
        <v>#REF!</v>
      </c>
    </row>
    <row r="64" spans="2:30" hidden="1" x14ac:dyDescent="0.25">
      <c r="B64" s="34" t="s">
        <v>299</v>
      </c>
      <c r="C64" s="34" t="s">
        <v>298</v>
      </c>
      <c r="D64" s="34">
        <v>3</v>
      </c>
      <c r="E64" s="34">
        <v>2</v>
      </c>
      <c r="F64" s="34">
        <v>9</v>
      </c>
      <c r="G64" s="34">
        <v>0</v>
      </c>
      <c r="H64" s="34">
        <v>45042</v>
      </c>
      <c r="I64" s="34">
        <v>2</v>
      </c>
      <c r="J64" s="34">
        <v>2</v>
      </c>
      <c r="K64" s="34">
        <v>0</v>
      </c>
      <c r="L64" s="34">
        <v>0</v>
      </c>
      <c r="M64" s="34">
        <v>5</v>
      </c>
      <c r="N64" s="34" t="s">
        <v>245</v>
      </c>
      <c r="O64" s="34">
        <v>2</v>
      </c>
      <c r="P64" s="34">
        <v>2</v>
      </c>
      <c r="Q64" s="34">
        <v>2</v>
      </c>
      <c r="R64" s="34">
        <v>0</v>
      </c>
      <c r="S64" s="34">
        <v>0</v>
      </c>
      <c r="T64" s="34">
        <v>2</v>
      </c>
      <c r="U64" s="34">
        <v>0</v>
      </c>
      <c r="V64" s="34">
        <v>7</v>
      </c>
      <c r="W64" s="34" t="s">
        <v>246</v>
      </c>
      <c r="X64" s="34">
        <v>0</v>
      </c>
      <c r="Y64" s="34" t="e">
        <f>VLOOKUP(B64,#REF!,5,FALSE)</f>
        <v>#REF!</v>
      </c>
    </row>
    <row r="65" spans="2:30" hidden="1" x14ac:dyDescent="0.25">
      <c r="B65" s="34" t="s">
        <v>297</v>
      </c>
      <c r="C65" s="34" t="s">
        <v>296</v>
      </c>
      <c r="D65" s="34">
        <v>20</v>
      </c>
      <c r="E65" s="34">
        <v>15</v>
      </c>
      <c r="F65" s="34">
        <v>49</v>
      </c>
      <c r="G65" s="34">
        <v>0</v>
      </c>
      <c r="H65" s="34">
        <v>45244</v>
      </c>
      <c r="I65" s="34">
        <v>1</v>
      </c>
      <c r="J65" s="34">
        <v>1</v>
      </c>
      <c r="K65" s="34">
        <v>0</v>
      </c>
      <c r="L65" s="34">
        <v>0</v>
      </c>
      <c r="M65" s="34">
        <v>0</v>
      </c>
      <c r="N65" s="34" t="s">
        <v>245</v>
      </c>
      <c r="O65" s="34">
        <v>0</v>
      </c>
      <c r="P65" s="34">
        <v>0</v>
      </c>
      <c r="Q65" s="34">
        <v>19</v>
      </c>
      <c r="R65" s="34">
        <v>3</v>
      </c>
      <c r="S65" s="34">
        <v>0</v>
      </c>
      <c r="T65" s="34">
        <v>16</v>
      </c>
      <c r="U65" s="34">
        <v>4</v>
      </c>
      <c r="V65" s="34">
        <v>30</v>
      </c>
      <c r="W65" s="34" t="s">
        <v>246</v>
      </c>
      <c r="X65" s="34">
        <v>0</v>
      </c>
      <c r="Y65" s="34" t="e">
        <f>VLOOKUP(B65,#REF!,5,FALSE)</f>
        <v>#REF!</v>
      </c>
    </row>
    <row r="66" spans="2:30" hidden="1" x14ac:dyDescent="0.25">
      <c r="B66" s="34" t="s">
        <v>295</v>
      </c>
      <c r="C66" s="34" t="s">
        <v>294</v>
      </c>
      <c r="D66" s="34">
        <v>2</v>
      </c>
      <c r="E66" s="34">
        <v>1</v>
      </c>
      <c r="F66" s="34">
        <v>6</v>
      </c>
      <c r="G66" s="34">
        <v>0</v>
      </c>
      <c r="H66" s="34">
        <v>45218</v>
      </c>
      <c r="I66" s="34">
        <v>1</v>
      </c>
      <c r="J66" s="34">
        <v>1</v>
      </c>
      <c r="K66" s="34">
        <v>0</v>
      </c>
      <c r="L66" s="34">
        <v>0</v>
      </c>
      <c r="M66" s="34">
        <v>5</v>
      </c>
      <c r="N66" s="34" t="s">
        <v>245</v>
      </c>
      <c r="O66" s="34">
        <v>1</v>
      </c>
      <c r="P66" s="34">
        <v>1</v>
      </c>
      <c r="Q66" s="34">
        <v>1</v>
      </c>
      <c r="R66" s="34">
        <v>0</v>
      </c>
      <c r="S66" s="34">
        <v>0</v>
      </c>
      <c r="T66" s="34">
        <v>1</v>
      </c>
      <c r="U66" s="34">
        <v>0</v>
      </c>
      <c r="V66" s="34">
        <v>5</v>
      </c>
      <c r="W66" s="34" t="s">
        <v>246</v>
      </c>
      <c r="X66" s="34">
        <v>0</v>
      </c>
      <c r="Y66" s="34" t="e">
        <f>VLOOKUP(B66,#REF!,5,FALSE)</f>
        <v>#REF!</v>
      </c>
    </row>
    <row r="67" spans="2:30" hidden="1" x14ac:dyDescent="0.25">
      <c r="B67" s="34" t="s">
        <v>293</v>
      </c>
      <c r="C67" s="34" t="s">
        <v>292</v>
      </c>
      <c r="D67" s="34">
        <v>20</v>
      </c>
      <c r="E67" s="34">
        <v>15</v>
      </c>
      <c r="F67" s="34">
        <v>29</v>
      </c>
      <c r="G67" s="34">
        <v>0</v>
      </c>
      <c r="H67" s="34">
        <v>45202</v>
      </c>
      <c r="I67" s="34">
        <v>2</v>
      </c>
      <c r="J67" s="34">
        <v>2</v>
      </c>
      <c r="K67" s="34">
        <v>0</v>
      </c>
      <c r="L67" s="34">
        <v>0</v>
      </c>
      <c r="M67" s="34">
        <v>5</v>
      </c>
      <c r="N67" s="34" t="s">
        <v>245</v>
      </c>
      <c r="O67" s="34">
        <v>2</v>
      </c>
      <c r="P67" s="34">
        <v>2</v>
      </c>
      <c r="Q67" s="34">
        <v>21</v>
      </c>
      <c r="R67" s="34">
        <v>2</v>
      </c>
      <c r="S67" s="34">
        <v>0</v>
      </c>
      <c r="T67" s="34">
        <v>19</v>
      </c>
      <c r="U67" s="34">
        <v>0</v>
      </c>
      <c r="V67" s="34">
        <v>28</v>
      </c>
      <c r="W67" s="34" t="s">
        <v>246</v>
      </c>
      <c r="X67" s="34">
        <v>0</v>
      </c>
      <c r="Y67" s="34" t="e">
        <f>VLOOKUP(B67,#REF!,5,FALSE)</f>
        <v>#REF!</v>
      </c>
    </row>
    <row r="68" spans="2:30" hidden="1" x14ac:dyDescent="0.25">
      <c r="B68" s="34" t="s">
        <v>291</v>
      </c>
      <c r="C68" s="34" t="s">
        <v>290</v>
      </c>
      <c r="D68" s="34">
        <v>96</v>
      </c>
      <c r="E68" s="34">
        <v>64</v>
      </c>
      <c r="F68" s="34">
        <v>103</v>
      </c>
      <c r="G68" s="34">
        <v>0</v>
      </c>
      <c r="H68" s="34">
        <v>45202</v>
      </c>
      <c r="I68" s="34">
        <v>2</v>
      </c>
      <c r="J68" s="34">
        <v>2</v>
      </c>
      <c r="K68" s="34">
        <v>0</v>
      </c>
      <c r="L68" s="34">
        <v>0</v>
      </c>
      <c r="M68" s="34">
        <v>5</v>
      </c>
      <c r="N68" s="34" t="s">
        <v>245</v>
      </c>
      <c r="O68" s="34">
        <v>2</v>
      </c>
      <c r="P68" s="34">
        <v>2</v>
      </c>
      <c r="Q68" s="34">
        <v>39</v>
      </c>
      <c r="R68" s="34">
        <v>4</v>
      </c>
      <c r="S68" s="34">
        <v>0</v>
      </c>
      <c r="T68" s="34">
        <v>35</v>
      </c>
      <c r="U68" s="34">
        <v>0</v>
      </c>
      <c r="V68" s="34">
        <v>64</v>
      </c>
      <c r="W68" s="34" t="s">
        <v>246</v>
      </c>
      <c r="X68" s="34">
        <v>0</v>
      </c>
      <c r="Y68" s="34" t="e">
        <f>VLOOKUP(B68,#REF!,5,FALSE)</f>
        <v>#REF!</v>
      </c>
    </row>
    <row r="69" spans="2:30" hidden="1" x14ac:dyDescent="0.25">
      <c r="B69" s="34" t="s">
        <v>289</v>
      </c>
      <c r="C69" s="34" t="s">
        <v>288</v>
      </c>
      <c r="D69" s="34">
        <v>0</v>
      </c>
      <c r="E69" s="34">
        <v>0</v>
      </c>
      <c r="F69" s="34">
        <v>3</v>
      </c>
      <c r="G69" s="34">
        <v>0</v>
      </c>
      <c r="H69" s="34">
        <v>45244</v>
      </c>
      <c r="I69" s="34">
        <v>-2</v>
      </c>
      <c r="J69" s="34">
        <v>-2</v>
      </c>
      <c r="K69" s="34">
        <v>0</v>
      </c>
      <c r="L69" s="34">
        <v>0</v>
      </c>
      <c r="M69" s="34">
        <v>1</v>
      </c>
      <c r="N69" s="34" t="s">
        <v>245</v>
      </c>
      <c r="O69" s="34">
        <v>0</v>
      </c>
      <c r="P69" s="34">
        <v>0</v>
      </c>
      <c r="Q69" s="34">
        <v>50</v>
      </c>
      <c r="R69" s="34">
        <v>0</v>
      </c>
      <c r="S69" s="34">
        <v>0</v>
      </c>
      <c r="T69" s="34">
        <v>50</v>
      </c>
      <c r="U69" s="34">
        <v>3</v>
      </c>
      <c r="V69" s="34">
        <v>141</v>
      </c>
      <c r="W69" s="34" t="s">
        <v>246</v>
      </c>
      <c r="X69" s="34">
        <v>0</v>
      </c>
      <c r="Y69" s="34" t="e">
        <f>VLOOKUP(B69,#REF!,5,FALSE)</f>
        <v>#REF!</v>
      </c>
    </row>
    <row r="70" spans="2:30" hidden="1" x14ac:dyDescent="0.25">
      <c r="B70" s="34" t="s">
        <v>287</v>
      </c>
      <c r="C70" s="34" t="s">
        <v>286</v>
      </c>
      <c r="D70" s="34">
        <v>0</v>
      </c>
      <c r="E70" s="34">
        <v>0</v>
      </c>
      <c r="F70" s="34">
        <v>50</v>
      </c>
      <c r="G70" s="34">
        <v>0</v>
      </c>
      <c r="H70" s="34">
        <v>45240</v>
      </c>
      <c r="I70" s="34">
        <v>136</v>
      </c>
      <c r="J70" s="34">
        <v>136</v>
      </c>
      <c r="K70" s="34">
        <v>0</v>
      </c>
      <c r="L70" s="34">
        <v>0</v>
      </c>
      <c r="M70" s="34">
        <v>0</v>
      </c>
      <c r="N70" s="34" t="s">
        <v>245</v>
      </c>
      <c r="O70" s="34">
        <v>0</v>
      </c>
      <c r="P70" s="34">
        <v>0</v>
      </c>
      <c r="Q70" s="34">
        <v>9</v>
      </c>
      <c r="R70" s="34">
        <v>0</v>
      </c>
      <c r="S70" s="34">
        <v>0</v>
      </c>
      <c r="T70" s="34">
        <v>9</v>
      </c>
      <c r="U70" s="34">
        <v>35</v>
      </c>
      <c r="V70" s="34">
        <v>59</v>
      </c>
      <c r="W70" s="34" t="s">
        <v>246</v>
      </c>
      <c r="X70" s="34">
        <v>0</v>
      </c>
      <c r="Y70" s="34" t="e">
        <f>VLOOKUP(B70,#REF!,5,FALSE)</f>
        <v>#REF!</v>
      </c>
    </row>
    <row r="71" spans="2:30" hidden="1" x14ac:dyDescent="0.25">
      <c r="B71" s="34" t="s">
        <v>285</v>
      </c>
      <c r="C71" s="34" t="s">
        <v>284</v>
      </c>
      <c r="D71" s="34">
        <v>0</v>
      </c>
      <c r="E71" s="34">
        <v>0</v>
      </c>
      <c r="F71" s="34">
        <v>1</v>
      </c>
      <c r="G71" s="34">
        <v>0</v>
      </c>
      <c r="H71" s="34" t="s">
        <v>265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 t="s">
        <v>245</v>
      </c>
      <c r="O71" s="34">
        <v>0</v>
      </c>
      <c r="P71" s="34">
        <v>0</v>
      </c>
      <c r="Q71" s="34">
        <v>1</v>
      </c>
      <c r="R71" s="34">
        <v>0</v>
      </c>
      <c r="S71" s="34">
        <v>0</v>
      </c>
      <c r="T71" s="34">
        <v>1</v>
      </c>
      <c r="U71" s="34">
        <v>1</v>
      </c>
      <c r="V71" s="34">
        <v>0</v>
      </c>
      <c r="W71" s="34" t="s">
        <v>246</v>
      </c>
      <c r="X71" s="34">
        <v>0</v>
      </c>
      <c r="Y71" s="34" t="e">
        <f>VLOOKUP(B71,#REF!,5,FALSE)</f>
        <v>#REF!</v>
      </c>
    </row>
    <row r="72" spans="2:30" hidden="1" x14ac:dyDescent="0.25">
      <c r="B72" s="34" t="s">
        <v>283</v>
      </c>
      <c r="C72" s="34" t="s">
        <v>282</v>
      </c>
      <c r="D72" s="34">
        <v>40</v>
      </c>
      <c r="E72" s="34">
        <v>16</v>
      </c>
      <c r="F72" s="34">
        <v>12</v>
      </c>
      <c r="G72" s="34">
        <v>0</v>
      </c>
      <c r="H72" s="34">
        <v>45230</v>
      </c>
      <c r="I72" s="34">
        <v>36</v>
      </c>
      <c r="J72" s="34">
        <v>36</v>
      </c>
      <c r="K72" s="34">
        <v>0</v>
      </c>
      <c r="L72" s="34">
        <v>0</v>
      </c>
      <c r="M72" s="34">
        <v>5</v>
      </c>
      <c r="N72" s="34" t="s">
        <v>245</v>
      </c>
      <c r="O72" s="34">
        <v>36</v>
      </c>
      <c r="P72" s="34">
        <v>36</v>
      </c>
      <c r="Q72" s="34">
        <v>24</v>
      </c>
      <c r="R72" s="34">
        <v>0</v>
      </c>
      <c r="S72" s="34">
        <v>0</v>
      </c>
      <c r="T72" s="34">
        <v>24</v>
      </c>
      <c r="U72" s="34">
        <v>46</v>
      </c>
      <c r="V72" s="34">
        <v>184</v>
      </c>
      <c r="W72" s="34" t="s">
        <v>246</v>
      </c>
      <c r="X72" s="34">
        <v>0</v>
      </c>
      <c r="Y72" s="34" t="e">
        <f>VLOOKUP(B72,#REF!,5,FALSE)</f>
        <v>#REF!</v>
      </c>
    </row>
    <row r="73" spans="2:30" hidden="1" x14ac:dyDescent="0.25">
      <c r="B73" s="34" t="s">
        <v>281</v>
      </c>
      <c r="C73" s="34" t="s">
        <v>280</v>
      </c>
      <c r="D73" s="34">
        <v>588</v>
      </c>
      <c r="E73" s="34">
        <v>448</v>
      </c>
      <c r="F73" s="34">
        <v>1037</v>
      </c>
      <c r="G73" s="34">
        <v>0</v>
      </c>
      <c r="H73" s="34">
        <v>45218</v>
      </c>
      <c r="I73" s="34">
        <v>16</v>
      </c>
      <c r="J73" s="34">
        <v>16</v>
      </c>
      <c r="K73" s="34">
        <v>0</v>
      </c>
      <c r="L73" s="34">
        <v>0</v>
      </c>
      <c r="M73" s="34">
        <v>5</v>
      </c>
      <c r="N73" s="34" t="s">
        <v>245</v>
      </c>
      <c r="O73" s="34">
        <v>16</v>
      </c>
      <c r="P73" s="34">
        <v>16</v>
      </c>
      <c r="Q73" s="34">
        <v>510</v>
      </c>
      <c r="R73" s="34">
        <v>33</v>
      </c>
      <c r="S73" s="34">
        <v>0</v>
      </c>
      <c r="T73" s="34">
        <v>477</v>
      </c>
      <c r="U73" s="34">
        <v>280</v>
      </c>
      <c r="V73" s="34">
        <v>633</v>
      </c>
      <c r="W73" s="34" t="s">
        <v>246</v>
      </c>
      <c r="X73" s="34">
        <v>0</v>
      </c>
      <c r="Y73" s="34" t="e">
        <f>VLOOKUP(B73,#REF!,5,FALSE)</f>
        <v>#REF!</v>
      </c>
    </row>
    <row r="74" spans="2:30" hidden="1" x14ac:dyDescent="0.25">
      <c r="B74" s="34" t="s">
        <v>279</v>
      </c>
      <c r="C74" s="34" t="s">
        <v>278</v>
      </c>
      <c r="D74" s="34">
        <v>5</v>
      </c>
      <c r="E74" s="34">
        <v>2</v>
      </c>
      <c r="F74" s="34">
        <v>7</v>
      </c>
      <c r="G74" s="34">
        <v>0</v>
      </c>
      <c r="H74" s="34">
        <v>45163</v>
      </c>
      <c r="I74" s="34">
        <v>2</v>
      </c>
      <c r="J74" s="34">
        <v>2</v>
      </c>
      <c r="K74" s="34">
        <v>0</v>
      </c>
      <c r="L74" s="34">
        <v>0</v>
      </c>
      <c r="M74" s="34">
        <v>5</v>
      </c>
      <c r="N74" s="34" t="s">
        <v>245</v>
      </c>
      <c r="O74" s="34">
        <v>2</v>
      </c>
      <c r="P74" s="34">
        <v>2</v>
      </c>
      <c r="Q74" s="34">
        <v>1</v>
      </c>
      <c r="R74" s="34">
        <v>0</v>
      </c>
      <c r="S74" s="34">
        <v>0</v>
      </c>
      <c r="T74" s="34">
        <v>1</v>
      </c>
      <c r="U74" s="34">
        <v>1</v>
      </c>
      <c r="V74" s="34">
        <v>6</v>
      </c>
      <c r="W74" s="34" t="s">
        <v>246</v>
      </c>
      <c r="X74" s="34">
        <v>0</v>
      </c>
      <c r="Y74" s="34" t="e">
        <f>VLOOKUP(B74,#REF!,5,FALSE)</f>
        <v>#REF!</v>
      </c>
    </row>
    <row r="75" spans="2:30" hidden="1" x14ac:dyDescent="0.25">
      <c r="B75" s="34" t="s">
        <v>277</v>
      </c>
      <c r="C75" s="34" t="s">
        <v>276</v>
      </c>
      <c r="D75" s="34">
        <v>5</v>
      </c>
      <c r="E75" s="34">
        <v>2</v>
      </c>
      <c r="F75" s="34">
        <v>6</v>
      </c>
      <c r="G75" s="34">
        <v>0</v>
      </c>
      <c r="H75" s="34">
        <v>45237</v>
      </c>
      <c r="I75" s="34">
        <v>1</v>
      </c>
      <c r="J75" s="34">
        <v>1</v>
      </c>
      <c r="K75" s="34">
        <v>0</v>
      </c>
      <c r="L75" s="34">
        <v>0</v>
      </c>
      <c r="M75" s="34">
        <v>8</v>
      </c>
      <c r="N75" s="34" t="s">
        <v>245</v>
      </c>
      <c r="O75" s="34">
        <v>0</v>
      </c>
      <c r="P75" s="34">
        <v>0</v>
      </c>
      <c r="Q75" s="34">
        <v>7</v>
      </c>
      <c r="R75" s="34">
        <v>1</v>
      </c>
      <c r="S75" s="34">
        <v>0</v>
      </c>
      <c r="T75" s="34">
        <v>6</v>
      </c>
      <c r="U75" s="34">
        <v>4</v>
      </c>
      <c r="V75" s="34">
        <v>9</v>
      </c>
      <c r="W75" s="34" t="s">
        <v>246</v>
      </c>
      <c r="X75" s="34">
        <v>0</v>
      </c>
      <c r="Y75" s="34" t="e">
        <f>VLOOKUP(B75,#REF!,5,FALSE)</f>
        <v>#REF!</v>
      </c>
    </row>
    <row r="76" spans="2:30" hidden="1" x14ac:dyDescent="0.25">
      <c r="B76" s="34" t="s">
        <v>275</v>
      </c>
      <c r="C76" s="34" t="s">
        <v>274</v>
      </c>
      <c r="D76" s="34">
        <v>20</v>
      </c>
      <c r="E76" s="34">
        <v>13</v>
      </c>
      <c r="F76" s="34">
        <v>31</v>
      </c>
      <c r="G76" s="34">
        <v>0</v>
      </c>
      <c r="H76" s="34">
        <v>45189</v>
      </c>
      <c r="I76" s="34">
        <v>10</v>
      </c>
      <c r="J76" s="34">
        <v>10</v>
      </c>
      <c r="K76" s="34">
        <v>0</v>
      </c>
      <c r="L76" s="34">
        <v>10</v>
      </c>
      <c r="M76" s="34">
        <v>0</v>
      </c>
      <c r="N76" s="34" t="s">
        <v>273</v>
      </c>
      <c r="O76" s="34">
        <v>0</v>
      </c>
      <c r="P76" s="34">
        <v>0</v>
      </c>
      <c r="Q76" s="34">
        <v>20</v>
      </c>
      <c r="R76" s="34">
        <v>0</v>
      </c>
      <c r="S76" s="34">
        <v>0</v>
      </c>
      <c r="T76" s="34">
        <v>20</v>
      </c>
      <c r="U76" s="34">
        <v>0</v>
      </c>
      <c r="V76" s="34">
        <v>21</v>
      </c>
      <c r="W76" s="34" t="s">
        <v>246</v>
      </c>
      <c r="X76" s="34">
        <v>0</v>
      </c>
      <c r="Y76" s="34" t="e">
        <f>VLOOKUP(B76,#REF!,5,FALSE)</f>
        <v>#REF!</v>
      </c>
    </row>
    <row r="77" spans="2:30" hidden="1" x14ac:dyDescent="0.25">
      <c r="B77" s="40" t="s">
        <v>272</v>
      </c>
      <c r="C77" s="40" t="s">
        <v>271</v>
      </c>
      <c r="D77" s="34">
        <v>20</v>
      </c>
      <c r="E77" s="34">
        <v>15</v>
      </c>
      <c r="F77" s="34">
        <v>107</v>
      </c>
      <c r="G77" s="34">
        <v>0</v>
      </c>
      <c r="H77" s="34">
        <v>45218</v>
      </c>
      <c r="I77" s="34">
        <v>1</v>
      </c>
      <c r="J77" s="34">
        <v>1</v>
      </c>
      <c r="K77" s="34">
        <v>0</v>
      </c>
      <c r="L77" s="34">
        <v>0</v>
      </c>
      <c r="M77" s="34">
        <v>5</v>
      </c>
      <c r="N77" s="34" t="s">
        <v>245</v>
      </c>
      <c r="O77" s="34">
        <v>1</v>
      </c>
      <c r="P77" s="34">
        <v>1</v>
      </c>
      <c r="Q77" s="40">
        <v>15</v>
      </c>
      <c r="R77" s="34">
        <v>0</v>
      </c>
      <c r="S77" s="34">
        <v>0</v>
      </c>
      <c r="T77" s="34">
        <v>15</v>
      </c>
      <c r="U77" s="34">
        <v>2</v>
      </c>
      <c r="V77" s="34">
        <v>92</v>
      </c>
      <c r="W77" s="34" t="s">
        <v>246</v>
      </c>
      <c r="X77" s="34">
        <v>0</v>
      </c>
      <c r="Y77" s="34" t="e">
        <f>VLOOKUP(B77,#REF!,5,FALSE)</f>
        <v>#REF!</v>
      </c>
    </row>
    <row r="78" spans="2:30" x14ac:dyDescent="0.25">
      <c r="B78" s="39" t="s">
        <v>203</v>
      </c>
      <c r="C78" s="34" t="s">
        <v>202</v>
      </c>
      <c r="D78" s="36">
        <v>0</v>
      </c>
      <c r="E78" s="34">
        <v>0</v>
      </c>
      <c r="F78" s="34">
        <v>1</v>
      </c>
      <c r="G78" s="34">
        <v>0</v>
      </c>
      <c r="H78" s="34">
        <v>44657</v>
      </c>
      <c r="I78" s="34">
        <v>1</v>
      </c>
      <c r="J78" s="34">
        <v>1</v>
      </c>
      <c r="K78" s="34">
        <v>0</v>
      </c>
      <c r="L78" s="34">
        <v>0</v>
      </c>
      <c r="M78" s="34">
        <v>0</v>
      </c>
      <c r="N78" s="34" t="s">
        <v>245</v>
      </c>
      <c r="O78" s="34">
        <v>0</v>
      </c>
      <c r="P78" s="35">
        <v>0</v>
      </c>
      <c r="Q78" s="34"/>
      <c r="R78" s="36">
        <v>0</v>
      </c>
      <c r="S78" s="34">
        <v>0</v>
      </c>
      <c r="T78" s="34"/>
      <c r="U78" s="34">
        <v>0</v>
      </c>
      <c r="V78" s="35">
        <v>0</v>
      </c>
      <c r="W78" s="34" t="s">
        <v>244</v>
      </c>
      <c r="X78" s="36">
        <v>0</v>
      </c>
      <c r="Y78" s="35" t="e">
        <f>VLOOKUP(B78,#REF!,5,FALSE)</f>
        <v>#REF!</v>
      </c>
      <c r="Z78" s="34">
        <v>1</v>
      </c>
      <c r="AA78" s="34"/>
      <c r="AB78" s="34"/>
      <c r="AC78" s="34"/>
      <c r="AD78" s="34" t="s">
        <v>223</v>
      </c>
    </row>
    <row r="79" spans="2:30" x14ac:dyDescent="0.25">
      <c r="B79" s="39" t="s">
        <v>201</v>
      </c>
      <c r="C79" s="34" t="s">
        <v>200</v>
      </c>
      <c r="D79" s="36">
        <v>0</v>
      </c>
      <c r="E79" s="34">
        <v>0</v>
      </c>
      <c r="F79" s="34">
        <v>0</v>
      </c>
      <c r="G79" s="34">
        <v>0</v>
      </c>
      <c r="H79" s="34">
        <v>45021</v>
      </c>
      <c r="I79" s="34">
        <v>-1</v>
      </c>
      <c r="J79" s="34">
        <v>-1</v>
      </c>
      <c r="K79" s="34">
        <v>0</v>
      </c>
      <c r="L79" s="34">
        <v>0</v>
      </c>
      <c r="M79" s="34">
        <v>3</v>
      </c>
      <c r="N79" s="34" t="s">
        <v>245</v>
      </c>
      <c r="O79" s="34">
        <v>0</v>
      </c>
      <c r="P79" s="35">
        <v>0</v>
      </c>
      <c r="Q79" s="34"/>
      <c r="R79" s="36">
        <v>0</v>
      </c>
      <c r="S79" s="34">
        <v>0</v>
      </c>
      <c r="T79" s="34"/>
      <c r="U79" s="34">
        <v>0</v>
      </c>
      <c r="V79" s="35">
        <v>0</v>
      </c>
      <c r="W79" s="34" t="s">
        <v>244</v>
      </c>
      <c r="X79" s="36">
        <v>0</v>
      </c>
      <c r="Y79" s="35" t="e">
        <f>VLOOKUP(B79,#REF!,5,FALSE)</f>
        <v>#REF!</v>
      </c>
      <c r="Z79" s="34">
        <v>1</v>
      </c>
      <c r="AA79" s="34"/>
      <c r="AB79" s="34"/>
      <c r="AC79" s="34"/>
      <c r="AD79" s="34" t="s">
        <v>223</v>
      </c>
    </row>
    <row r="80" spans="2:30" x14ac:dyDescent="0.25">
      <c r="B80" s="39" t="s">
        <v>199</v>
      </c>
      <c r="C80" s="34" t="s">
        <v>198</v>
      </c>
      <c r="D80" s="36">
        <v>0</v>
      </c>
      <c r="E80" s="34">
        <v>0</v>
      </c>
      <c r="F80" s="34">
        <v>0</v>
      </c>
      <c r="G80" s="34">
        <v>0</v>
      </c>
      <c r="H80" s="34">
        <v>45114</v>
      </c>
      <c r="I80" s="34">
        <v>-2</v>
      </c>
      <c r="J80" s="34">
        <v>-2</v>
      </c>
      <c r="K80" s="34">
        <v>0</v>
      </c>
      <c r="L80" s="34">
        <v>0</v>
      </c>
      <c r="M80" s="34">
        <v>3</v>
      </c>
      <c r="N80" s="34" t="s">
        <v>245</v>
      </c>
      <c r="O80" s="34">
        <v>0</v>
      </c>
      <c r="P80" s="35">
        <v>0</v>
      </c>
      <c r="Q80" s="34"/>
      <c r="R80" s="36">
        <v>0</v>
      </c>
      <c r="S80" s="34">
        <v>0</v>
      </c>
      <c r="T80" s="34"/>
      <c r="U80" s="34">
        <v>0</v>
      </c>
      <c r="V80" s="35">
        <v>0</v>
      </c>
      <c r="W80" s="34" t="s">
        <v>244</v>
      </c>
      <c r="X80" s="36">
        <v>0</v>
      </c>
      <c r="Y80" s="35" t="e">
        <f>VLOOKUP(B80,#REF!,5,FALSE)</f>
        <v>#REF!</v>
      </c>
      <c r="Z80" s="34">
        <v>2</v>
      </c>
      <c r="AA80" s="34"/>
      <c r="AB80" s="34"/>
      <c r="AC80" s="34"/>
      <c r="AD80" s="34" t="s">
        <v>223</v>
      </c>
    </row>
    <row r="81" spans="2:30" x14ac:dyDescent="0.25">
      <c r="B81" s="39" t="s">
        <v>197</v>
      </c>
      <c r="C81" s="34" t="s">
        <v>196</v>
      </c>
      <c r="D81" s="36">
        <v>0</v>
      </c>
      <c r="E81" s="34">
        <v>0</v>
      </c>
      <c r="F81" s="34">
        <v>0</v>
      </c>
      <c r="G81" s="34">
        <v>0</v>
      </c>
      <c r="H81" s="34">
        <v>45055</v>
      </c>
      <c r="I81" s="34">
        <v>-2</v>
      </c>
      <c r="J81" s="34">
        <v>-2</v>
      </c>
      <c r="K81" s="34">
        <v>0</v>
      </c>
      <c r="L81" s="34">
        <v>0</v>
      </c>
      <c r="M81" s="34">
        <v>3</v>
      </c>
      <c r="N81" s="34" t="s">
        <v>245</v>
      </c>
      <c r="O81" s="34">
        <v>0</v>
      </c>
      <c r="P81" s="35">
        <v>0</v>
      </c>
      <c r="Q81" s="34"/>
      <c r="R81" s="36">
        <v>0</v>
      </c>
      <c r="S81" s="34">
        <v>0</v>
      </c>
      <c r="T81" s="34"/>
      <c r="U81" s="34">
        <v>0</v>
      </c>
      <c r="V81" s="35">
        <v>0</v>
      </c>
      <c r="W81" s="34" t="s">
        <v>244</v>
      </c>
      <c r="X81" s="36">
        <v>0</v>
      </c>
      <c r="Y81" s="35" t="e">
        <f>VLOOKUP(B81,#REF!,5,FALSE)</f>
        <v>#REF!</v>
      </c>
      <c r="Z81" s="34">
        <v>2</v>
      </c>
      <c r="AA81" s="34"/>
      <c r="AB81" s="34"/>
      <c r="AC81" s="34"/>
      <c r="AD81" s="34" t="s">
        <v>223</v>
      </c>
    </row>
    <row r="82" spans="2:30" hidden="1" x14ac:dyDescent="0.25">
      <c r="B82" s="43" t="s">
        <v>270</v>
      </c>
      <c r="C82" s="43" t="s">
        <v>268</v>
      </c>
      <c r="D82" s="34">
        <v>0</v>
      </c>
      <c r="E82" s="34">
        <v>0</v>
      </c>
      <c r="F82" s="34">
        <v>0</v>
      </c>
      <c r="G82" s="34">
        <v>0</v>
      </c>
      <c r="H82" s="34">
        <v>45223</v>
      </c>
      <c r="I82" s="34">
        <v>-1</v>
      </c>
      <c r="J82" s="34">
        <v>-1</v>
      </c>
      <c r="K82" s="34">
        <v>0</v>
      </c>
      <c r="L82" s="34">
        <v>0</v>
      </c>
      <c r="M82" s="34">
        <v>10</v>
      </c>
      <c r="N82" s="34" t="s">
        <v>245</v>
      </c>
      <c r="O82" s="34">
        <v>0</v>
      </c>
      <c r="P82" s="34">
        <v>0</v>
      </c>
      <c r="Q82" s="43">
        <v>1</v>
      </c>
      <c r="R82" s="34">
        <v>0</v>
      </c>
      <c r="S82" s="34">
        <v>0</v>
      </c>
      <c r="T82" s="34">
        <v>1</v>
      </c>
      <c r="U82" s="34">
        <v>0</v>
      </c>
      <c r="V82" s="34">
        <v>1</v>
      </c>
      <c r="W82" s="43" t="s">
        <v>246</v>
      </c>
      <c r="X82" s="34">
        <v>0</v>
      </c>
      <c r="Y82" s="34" t="e">
        <f>VLOOKUP(B82,#REF!,5,FALSE)</f>
        <v>#REF!</v>
      </c>
    </row>
    <row r="83" spans="2:30" hidden="1" x14ac:dyDescent="0.25">
      <c r="B83" s="40" t="s">
        <v>269</v>
      </c>
      <c r="C83" s="40" t="s">
        <v>268</v>
      </c>
      <c r="D83" s="34">
        <v>0</v>
      </c>
      <c r="E83" s="34">
        <v>0</v>
      </c>
      <c r="F83" s="34">
        <v>0</v>
      </c>
      <c r="G83" s="34">
        <v>0</v>
      </c>
      <c r="H83" s="34">
        <v>45223</v>
      </c>
      <c r="I83" s="34">
        <v>-5</v>
      </c>
      <c r="J83" s="34">
        <v>-5</v>
      </c>
      <c r="K83" s="34">
        <v>0</v>
      </c>
      <c r="L83" s="34">
        <v>0</v>
      </c>
      <c r="M83" s="34">
        <v>10</v>
      </c>
      <c r="N83" s="34" t="s">
        <v>245</v>
      </c>
      <c r="O83" s="34">
        <v>0</v>
      </c>
      <c r="P83" s="34">
        <v>0</v>
      </c>
      <c r="Q83" s="40">
        <v>5</v>
      </c>
      <c r="R83" s="34">
        <v>0</v>
      </c>
      <c r="S83" s="34">
        <v>0</v>
      </c>
      <c r="T83" s="34">
        <v>5</v>
      </c>
      <c r="U83" s="34">
        <v>0</v>
      </c>
      <c r="V83" s="34">
        <v>6</v>
      </c>
      <c r="W83" s="34" t="s">
        <v>246</v>
      </c>
      <c r="X83" s="34">
        <v>0</v>
      </c>
      <c r="Y83" s="34" t="e">
        <f>VLOOKUP(B83,#REF!,5,FALSE)</f>
        <v>#REF!</v>
      </c>
    </row>
    <row r="84" spans="2:30" x14ac:dyDescent="0.25">
      <c r="B84" s="39" t="s">
        <v>195</v>
      </c>
      <c r="C84" s="34" t="s">
        <v>194</v>
      </c>
      <c r="D84" s="36">
        <v>0</v>
      </c>
      <c r="E84" s="34">
        <v>0</v>
      </c>
      <c r="F84" s="34">
        <v>1</v>
      </c>
      <c r="G84" s="34">
        <v>0</v>
      </c>
      <c r="H84" s="34">
        <v>44977</v>
      </c>
      <c r="I84" s="34">
        <v>1</v>
      </c>
      <c r="J84" s="34">
        <v>1</v>
      </c>
      <c r="K84" s="34">
        <v>0</v>
      </c>
      <c r="L84" s="34">
        <v>0</v>
      </c>
      <c r="M84" s="34">
        <v>0</v>
      </c>
      <c r="N84" s="34" t="s">
        <v>245</v>
      </c>
      <c r="O84" s="34">
        <v>0</v>
      </c>
      <c r="P84" s="35">
        <v>0</v>
      </c>
      <c r="Q84" s="34"/>
      <c r="R84" s="36">
        <v>0</v>
      </c>
      <c r="S84" s="34">
        <v>0</v>
      </c>
      <c r="T84" s="34"/>
      <c r="U84" s="34">
        <v>0</v>
      </c>
      <c r="V84" s="35">
        <v>0</v>
      </c>
      <c r="W84" s="34" t="s">
        <v>244</v>
      </c>
      <c r="X84" s="36">
        <v>0</v>
      </c>
      <c r="Y84" s="35" t="e">
        <f>VLOOKUP(B84,#REF!,5,FALSE)</f>
        <v>#REF!</v>
      </c>
      <c r="Z84" s="34">
        <v>1</v>
      </c>
      <c r="AA84" s="34"/>
      <c r="AB84" s="34"/>
      <c r="AC84" s="34"/>
      <c r="AD84" s="34" t="s">
        <v>223</v>
      </c>
    </row>
    <row r="85" spans="2:30" hidden="1" x14ac:dyDescent="0.25">
      <c r="B85" s="43" t="s">
        <v>267</v>
      </c>
      <c r="C85" s="43" t="s">
        <v>266</v>
      </c>
      <c r="D85" s="34">
        <v>0</v>
      </c>
      <c r="E85" s="34">
        <v>0</v>
      </c>
      <c r="F85" s="34">
        <v>21</v>
      </c>
      <c r="G85" s="34">
        <v>0</v>
      </c>
      <c r="H85" s="34" t="s">
        <v>265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 t="s">
        <v>245</v>
      </c>
      <c r="O85" s="34">
        <v>0</v>
      </c>
      <c r="P85" s="34">
        <v>0</v>
      </c>
      <c r="Q85" s="43">
        <v>21</v>
      </c>
      <c r="R85" s="34">
        <v>0</v>
      </c>
      <c r="S85" s="34">
        <v>0</v>
      </c>
      <c r="T85" s="34">
        <v>21</v>
      </c>
      <c r="U85" s="34">
        <v>62</v>
      </c>
      <c r="V85" s="34">
        <v>0</v>
      </c>
      <c r="W85" s="43" t="s">
        <v>246</v>
      </c>
      <c r="X85" s="34">
        <v>0</v>
      </c>
      <c r="Y85" s="34" t="e">
        <f>VLOOKUP(B85,#REF!,5,FALSE)</f>
        <v>#REF!</v>
      </c>
    </row>
    <row r="86" spans="2:30" hidden="1" x14ac:dyDescent="0.25">
      <c r="B86" s="34" t="s">
        <v>264</v>
      </c>
      <c r="C86" s="34" t="s">
        <v>263</v>
      </c>
      <c r="D86" s="34">
        <v>35</v>
      </c>
      <c r="E86" s="34">
        <v>30</v>
      </c>
      <c r="F86" s="34">
        <v>48</v>
      </c>
      <c r="G86" s="34">
        <v>0</v>
      </c>
      <c r="H86" s="34">
        <v>45211</v>
      </c>
      <c r="I86" s="34">
        <v>2</v>
      </c>
      <c r="J86" s="34">
        <v>2</v>
      </c>
      <c r="K86" s="34">
        <v>0</v>
      </c>
      <c r="L86" s="34">
        <v>0</v>
      </c>
      <c r="M86" s="34">
        <v>5</v>
      </c>
      <c r="N86" s="34" t="s">
        <v>245</v>
      </c>
      <c r="O86" s="34">
        <v>2</v>
      </c>
      <c r="P86" s="34">
        <v>2</v>
      </c>
      <c r="Q86" s="34">
        <v>30</v>
      </c>
      <c r="R86" s="34">
        <v>0</v>
      </c>
      <c r="S86" s="34">
        <v>0</v>
      </c>
      <c r="T86" s="34">
        <v>30</v>
      </c>
      <c r="U86" s="34">
        <v>5</v>
      </c>
      <c r="V86" s="34">
        <v>33</v>
      </c>
      <c r="W86" s="34" t="s">
        <v>246</v>
      </c>
      <c r="X86" s="34">
        <v>0</v>
      </c>
      <c r="Y86" s="34" t="e">
        <f>VLOOKUP(B86,#REF!,5,FALSE)</f>
        <v>#REF!</v>
      </c>
    </row>
    <row r="87" spans="2:30" hidden="1" x14ac:dyDescent="0.25">
      <c r="B87" s="34" t="s">
        <v>262</v>
      </c>
      <c r="C87" s="34" t="s">
        <v>261</v>
      </c>
      <c r="D87" s="34">
        <v>140</v>
      </c>
      <c r="E87" s="34">
        <v>60</v>
      </c>
      <c r="F87" s="34">
        <v>76</v>
      </c>
      <c r="G87" s="34">
        <v>0</v>
      </c>
      <c r="H87" s="34">
        <v>45230</v>
      </c>
      <c r="I87" s="34">
        <v>126</v>
      </c>
      <c r="J87" s="34">
        <v>126</v>
      </c>
      <c r="K87" s="34">
        <v>0</v>
      </c>
      <c r="L87" s="34">
        <v>0</v>
      </c>
      <c r="M87" s="34">
        <v>8</v>
      </c>
      <c r="N87" s="34" t="s">
        <v>245</v>
      </c>
      <c r="O87" s="34">
        <v>0</v>
      </c>
      <c r="P87" s="34">
        <v>0</v>
      </c>
      <c r="Q87" s="34">
        <v>199</v>
      </c>
      <c r="R87" s="34">
        <v>126</v>
      </c>
      <c r="S87" s="34">
        <v>0</v>
      </c>
      <c r="T87" s="34">
        <v>73</v>
      </c>
      <c r="U87" s="34">
        <v>97</v>
      </c>
      <c r="V87" s="34">
        <v>597</v>
      </c>
      <c r="W87" s="34" t="s">
        <v>246</v>
      </c>
      <c r="X87" s="34">
        <v>0</v>
      </c>
      <c r="Y87" s="34" t="e">
        <f>VLOOKUP(B87,#REF!,5,FALSE)</f>
        <v>#REF!</v>
      </c>
    </row>
    <row r="88" spans="2:30" hidden="1" x14ac:dyDescent="0.25">
      <c r="B88" s="34" t="s">
        <v>260</v>
      </c>
      <c r="C88" s="34" t="s">
        <v>259</v>
      </c>
      <c r="D88" s="34">
        <v>0</v>
      </c>
      <c r="E88" s="34">
        <v>0</v>
      </c>
      <c r="F88" s="34">
        <v>10</v>
      </c>
      <c r="G88" s="34">
        <v>0</v>
      </c>
      <c r="H88" s="34">
        <v>44861</v>
      </c>
      <c r="I88" s="34">
        <v>1</v>
      </c>
      <c r="J88" s="34">
        <v>1</v>
      </c>
      <c r="K88" s="34">
        <v>0</v>
      </c>
      <c r="L88" s="34">
        <v>0</v>
      </c>
      <c r="M88" s="34">
        <v>0</v>
      </c>
      <c r="N88" s="34" t="s">
        <v>245</v>
      </c>
      <c r="O88" s="34">
        <v>1</v>
      </c>
      <c r="P88" s="34">
        <v>1</v>
      </c>
      <c r="Q88" s="34">
        <v>10</v>
      </c>
      <c r="R88" s="34">
        <v>0</v>
      </c>
      <c r="S88" s="34">
        <v>0</v>
      </c>
      <c r="T88" s="34">
        <v>10</v>
      </c>
      <c r="U88" s="34">
        <v>10</v>
      </c>
      <c r="V88" s="34">
        <v>0</v>
      </c>
      <c r="W88" s="34" t="s">
        <v>246</v>
      </c>
      <c r="X88" s="34">
        <v>0</v>
      </c>
      <c r="Y88" s="34" t="e">
        <f>VLOOKUP(B88,#REF!,5,FALSE)</f>
        <v>#REF!</v>
      </c>
    </row>
    <row r="89" spans="2:30" hidden="1" x14ac:dyDescent="0.25">
      <c r="B89" s="34" t="s">
        <v>258</v>
      </c>
      <c r="C89" s="34" t="s">
        <v>257</v>
      </c>
      <c r="D89" s="34">
        <v>5</v>
      </c>
      <c r="E89" s="34">
        <v>4</v>
      </c>
      <c r="F89" s="34">
        <v>200</v>
      </c>
      <c r="G89" s="34">
        <v>0</v>
      </c>
      <c r="H89" s="34">
        <v>45229</v>
      </c>
      <c r="I89" s="34">
        <v>100</v>
      </c>
      <c r="J89" s="34">
        <v>100</v>
      </c>
      <c r="K89" s="34">
        <v>0</v>
      </c>
      <c r="L89" s="34">
        <v>0</v>
      </c>
      <c r="M89" s="34">
        <v>5</v>
      </c>
      <c r="N89" s="34" t="s">
        <v>245</v>
      </c>
      <c r="O89" s="34">
        <v>100</v>
      </c>
      <c r="P89" s="34">
        <v>100</v>
      </c>
      <c r="Q89" s="34">
        <v>100</v>
      </c>
      <c r="R89" s="34">
        <v>0</v>
      </c>
      <c r="S89" s="34">
        <v>0</v>
      </c>
      <c r="T89" s="34">
        <v>100</v>
      </c>
      <c r="U89" s="34">
        <v>0</v>
      </c>
      <c r="V89" s="34">
        <v>100</v>
      </c>
      <c r="W89" s="34" t="s">
        <v>246</v>
      </c>
      <c r="X89" s="34">
        <v>0</v>
      </c>
      <c r="Y89" s="34" t="e">
        <f>VLOOKUP(B89,#REF!,5,FALSE)</f>
        <v>#REF!</v>
      </c>
    </row>
    <row r="90" spans="2:30" hidden="1" x14ac:dyDescent="0.25">
      <c r="B90" s="34" t="s">
        <v>256</v>
      </c>
      <c r="C90" s="34" t="s">
        <v>255</v>
      </c>
      <c r="D90" s="34">
        <v>4</v>
      </c>
      <c r="E90" s="34">
        <v>2</v>
      </c>
      <c r="F90" s="34">
        <v>0</v>
      </c>
      <c r="G90" s="34">
        <v>0</v>
      </c>
      <c r="H90" s="34">
        <v>45204</v>
      </c>
      <c r="I90" s="34">
        <v>8</v>
      </c>
      <c r="J90" s="34">
        <v>8</v>
      </c>
      <c r="K90" s="34">
        <v>0</v>
      </c>
      <c r="L90" s="34">
        <v>0</v>
      </c>
      <c r="M90" s="34">
        <v>0</v>
      </c>
      <c r="N90" s="34" t="s">
        <v>245</v>
      </c>
      <c r="O90" s="34">
        <v>8</v>
      </c>
      <c r="P90" s="34">
        <v>8</v>
      </c>
      <c r="Q90" s="34">
        <v>4</v>
      </c>
      <c r="R90" s="34">
        <v>0</v>
      </c>
      <c r="S90" s="34">
        <v>0</v>
      </c>
      <c r="T90" s="34">
        <v>4</v>
      </c>
      <c r="U90" s="34">
        <v>0</v>
      </c>
      <c r="V90" s="34">
        <v>18</v>
      </c>
      <c r="W90" s="34" t="s">
        <v>246</v>
      </c>
      <c r="X90" s="34">
        <v>0</v>
      </c>
      <c r="Y90" s="34" t="e">
        <f>VLOOKUP(B90,#REF!,5,FALSE)</f>
        <v>#REF!</v>
      </c>
    </row>
    <row r="91" spans="2:30" hidden="1" x14ac:dyDescent="0.25">
      <c r="B91" s="34" t="s">
        <v>254</v>
      </c>
      <c r="C91" s="34" t="s">
        <v>253</v>
      </c>
      <c r="D91" s="34">
        <v>20</v>
      </c>
      <c r="E91" s="34">
        <v>20</v>
      </c>
      <c r="F91" s="34">
        <v>96</v>
      </c>
      <c r="G91" s="34">
        <v>0</v>
      </c>
      <c r="H91" s="34">
        <v>45244</v>
      </c>
      <c r="I91" s="34">
        <v>2</v>
      </c>
      <c r="J91" s="34">
        <v>2</v>
      </c>
      <c r="K91" s="34">
        <v>0</v>
      </c>
      <c r="L91" s="34">
        <v>0</v>
      </c>
      <c r="M91" s="34">
        <v>5</v>
      </c>
      <c r="N91" s="34" t="s">
        <v>245</v>
      </c>
      <c r="O91" s="34">
        <v>2</v>
      </c>
      <c r="P91" s="34">
        <v>2</v>
      </c>
      <c r="Q91" s="34">
        <v>4</v>
      </c>
      <c r="R91" s="34">
        <v>2</v>
      </c>
      <c r="S91" s="34">
        <v>20</v>
      </c>
      <c r="T91" s="34">
        <v>2</v>
      </c>
      <c r="U91" s="34">
        <v>10</v>
      </c>
      <c r="V91" s="34">
        <v>115</v>
      </c>
      <c r="W91" s="34" t="s">
        <v>246</v>
      </c>
      <c r="X91" s="34">
        <v>0</v>
      </c>
      <c r="Y91" s="34" t="e">
        <f>VLOOKUP(B91,#REF!,5,FALSE)</f>
        <v>#REF!</v>
      </c>
    </row>
    <row r="92" spans="2:30" hidden="1" x14ac:dyDescent="0.25">
      <c r="B92" s="40" t="s">
        <v>252</v>
      </c>
      <c r="C92" s="40" t="s">
        <v>251</v>
      </c>
      <c r="D92" s="34">
        <v>134</v>
      </c>
      <c r="E92" s="34">
        <v>90</v>
      </c>
      <c r="F92" s="34">
        <v>83</v>
      </c>
      <c r="G92" s="34">
        <v>0</v>
      </c>
      <c r="H92" s="34">
        <v>45194</v>
      </c>
      <c r="I92" s="34">
        <v>8</v>
      </c>
      <c r="J92" s="34">
        <v>8</v>
      </c>
      <c r="K92" s="34">
        <v>0</v>
      </c>
      <c r="L92" s="34">
        <v>0</v>
      </c>
      <c r="M92" s="34">
        <v>5</v>
      </c>
      <c r="N92" s="34" t="s">
        <v>245</v>
      </c>
      <c r="O92" s="34">
        <v>8</v>
      </c>
      <c r="P92" s="34">
        <v>8</v>
      </c>
      <c r="Q92" s="40">
        <v>89</v>
      </c>
      <c r="R92" s="34">
        <v>0</v>
      </c>
      <c r="S92" s="34">
        <v>0</v>
      </c>
      <c r="T92" s="34">
        <v>89</v>
      </c>
      <c r="U92" s="34">
        <v>11</v>
      </c>
      <c r="V92" s="34">
        <v>138</v>
      </c>
      <c r="W92" s="34" t="s">
        <v>246</v>
      </c>
      <c r="X92" s="34">
        <v>0</v>
      </c>
      <c r="Y92" s="34" t="e">
        <f>VLOOKUP(B92,#REF!,5,FALSE)</f>
        <v>#REF!</v>
      </c>
    </row>
    <row r="93" spans="2:30" x14ac:dyDescent="0.25">
      <c r="B93" s="34" t="s">
        <v>192</v>
      </c>
      <c r="C93" s="34" t="s">
        <v>191</v>
      </c>
      <c r="D93" s="36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/>
      <c r="Q93" s="34"/>
      <c r="R93" s="36"/>
      <c r="S93" s="34"/>
      <c r="T93" s="34"/>
      <c r="U93" s="34"/>
      <c r="V93" s="35"/>
      <c r="W93" s="34"/>
      <c r="X93" s="36"/>
      <c r="Y93" s="35"/>
      <c r="Z93" s="34">
        <v>1</v>
      </c>
      <c r="AA93" s="34"/>
      <c r="AB93" s="34"/>
      <c r="AC93" s="34"/>
      <c r="AD93" s="34"/>
    </row>
    <row r="94" spans="2:30" x14ac:dyDescent="0.25">
      <c r="B94" s="34" t="s">
        <v>190</v>
      </c>
      <c r="C94" s="34" t="s">
        <v>189</v>
      </c>
      <c r="D94" s="36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5"/>
      <c r="Q94" s="34"/>
      <c r="R94" s="36"/>
      <c r="S94" s="34"/>
      <c r="T94" s="34"/>
      <c r="U94" s="34"/>
      <c r="V94" s="35"/>
      <c r="W94" s="34"/>
      <c r="X94" s="36"/>
      <c r="Y94" s="35"/>
      <c r="Z94" s="34">
        <v>5</v>
      </c>
      <c r="AA94" s="34"/>
      <c r="AB94" s="34"/>
      <c r="AC94" s="34"/>
      <c r="AD94" s="34"/>
    </row>
    <row r="95" spans="2:30" x14ac:dyDescent="0.25">
      <c r="B95" s="34" t="s">
        <v>188</v>
      </c>
      <c r="C95" s="34" t="s">
        <v>187</v>
      </c>
      <c r="D95" s="36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5"/>
      <c r="Q95" s="34"/>
      <c r="R95" s="36"/>
      <c r="S95" s="34"/>
      <c r="T95" s="34"/>
      <c r="U95" s="34"/>
      <c r="V95" s="35"/>
      <c r="W95" s="34"/>
      <c r="X95" s="36"/>
      <c r="Y95" s="35"/>
      <c r="Z95" s="34">
        <v>3</v>
      </c>
      <c r="AA95" s="34">
        <v>-2</v>
      </c>
      <c r="AB95" s="34"/>
      <c r="AC95" s="34"/>
      <c r="AD95" s="34"/>
    </row>
    <row r="96" spans="2:30" x14ac:dyDescent="0.25">
      <c r="B96" s="34" t="s">
        <v>186</v>
      </c>
      <c r="C96" s="34" t="s">
        <v>185</v>
      </c>
      <c r="D96" s="36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5"/>
      <c r="Q96" s="34"/>
      <c r="R96" s="36"/>
      <c r="S96" s="34"/>
      <c r="T96" s="34"/>
      <c r="U96" s="34"/>
      <c r="V96" s="35"/>
      <c r="W96" s="34"/>
      <c r="X96" s="36"/>
      <c r="Y96" s="35"/>
      <c r="Z96" s="34">
        <v>1</v>
      </c>
      <c r="AA96" s="34"/>
      <c r="AB96" s="34"/>
      <c r="AC96" s="34"/>
      <c r="AD96" s="34"/>
    </row>
    <row r="97" spans="2:30" x14ac:dyDescent="0.25">
      <c r="B97" s="34" t="s">
        <v>184</v>
      </c>
      <c r="C97" s="34" t="s">
        <v>183</v>
      </c>
      <c r="D97" s="36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5"/>
      <c r="Q97" s="34"/>
      <c r="R97" s="36"/>
      <c r="S97" s="34"/>
      <c r="T97" s="34"/>
      <c r="U97" s="34"/>
      <c r="V97" s="35"/>
      <c r="W97" s="34"/>
      <c r="X97" s="36"/>
      <c r="Y97" s="35"/>
      <c r="Z97" s="34">
        <v>1</v>
      </c>
      <c r="AA97" s="34"/>
      <c r="AB97" s="34"/>
      <c r="AC97" s="34"/>
      <c r="AD97" s="34"/>
    </row>
    <row r="98" spans="2:30" x14ac:dyDescent="0.25">
      <c r="B98" s="39" t="s">
        <v>182</v>
      </c>
      <c r="C98" s="34" t="s">
        <v>181</v>
      </c>
      <c r="D98" s="36">
        <v>5</v>
      </c>
      <c r="E98" s="34">
        <v>3</v>
      </c>
      <c r="F98" s="34">
        <v>15</v>
      </c>
      <c r="G98" s="34">
        <v>0</v>
      </c>
      <c r="H98" s="34">
        <v>45181</v>
      </c>
      <c r="I98" s="34">
        <v>1</v>
      </c>
      <c r="J98" s="34">
        <v>1</v>
      </c>
      <c r="K98" s="34">
        <v>0</v>
      </c>
      <c r="L98" s="34">
        <v>0</v>
      </c>
      <c r="M98" s="34">
        <v>5</v>
      </c>
      <c r="N98" s="34" t="s">
        <v>245</v>
      </c>
      <c r="O98" s="34">
        <v>1</v>
      </c>
      <c r="P98" s="35">
        <v>1</v>
      </c>
      <c r="Q98" s="34"/>
      <c r="R98" s="36">
        <v>0</v>
      </c>
      <c r="S98" s="34">
        <v>0</v>
      </c>
      <c r="T98" s="34"/>
      <c r="U98" s="34">
        <v>0</v>
      </c>
      <c r="V98" s="35">
        <v>3</v>
      </c>
      <c r="W98" s="34" t="s">
        <v>244</v>
      </c>
      <c r="X98" s="45" t="s">
        <v>243</v>
      </c>
      <c r="Y98" s="35" t="e">
        <f>VLOOKUP(B98,#REF!,5,FALSE)</f>
        <v>#REF!</v>
      </c>
      <c r="Z98" s="34">
        <v>22</v>
      </c>
      <c r="AA98" s="34"/>
      <c r="AB98" s="34"/>
      <c r="AC98" s="34" t="s">
        <v>223</v>
      </c>
      <c r="AD98" s="34"/>
    </row>
    <row r="99" spans="2:30" hidden="1" x14ac:dyDescent="0.25">
      <c r="B99" s="43" t="s">
        <v>250</v>
      </c>
      <c r="C99" s="43" t="s">
        <v>249</v>
      </c>
      <c r="D99" s="34">
        <v>2</v>
      </c>
      <c r="E99" s="34">
        <v>2</v>
      </c>
      <c r="F99" s="34">
        <v>0</v>
      </c>
      <c r="G99" s="34">
        <v>0</v>
      </c>
      <c r="H99" s="34">
        <v>45202</v>
      </c>
      <c r="I99" s="34">
        <v>1</v>
      </c>
      <c r="J99" s="34">
        <v>1</v>
      </c>
      <c r="K99" s="34">
        <v>0</v>
      </c>
      <c r="L99" s="34">
        <v>0</v>
      </c>
      <c r="M99" s="34">
        <v>5</v>
      </c>
      <c r="N99" s="34" t="s">
        <v>245</v>
      </c>
      <c r="O99" s="34">
        <v>1</v>
      </c>
      <c r="P99" s="34">
        <v>1</v>
      </c>
      <c r="Q99" s="43">
        <v>2</v>
      </c>
      <c r="R99" s="34">
        <v>0</v>
      </c>
      <c r="S99" s="34">
        <v>0</v>
      </c>
      <c r="T99" s="34">
        <v>2</v>
      </c>
      <c r="U99" s="34">
        <v>9</v>
      </c>
      <c r="V99" s="34">
        <v>12</v>
      </c>
      <c r="W99" s="43" t="s">
        <v>246</v>
      </c>
      <c r="X99" s="34">
        <v>0</v>
      </c>
      <c r="Y99" s="34" t="e">
        <f>VLOOKUP(B99,#REF!,5,FALSE)</f>
        <v>#REF!</v>
      </c>
    </row>
    <row r="100" spans="2:30" hidden="1" x14ac:dyDescent="0.25">
      <c r="B100" s="40" t="s">
        <v>248</v>
      </c>
      <c r="C100" s="40" t="s">
        <v>247</v>
      </c>
      <c r="D100" s="34">
        <v>0</v>
      </c>
      <c r="E100" s="34">
        <v>0</v>
      </c>
      <c r="F100" s="34">
        <v>1</v>
      </c>
      <c r="G100" s="34">
        <v>0</v>
      </c>
      <c r="H100" s="34">
        <v>45244</v>
      </c>
      <c r="I100" s="34">
        <v>1</v>
      </c>
      <c r="J100" s="34">
        <v>1</v>
      </c>
      <c r="K100" s="34">
        <v>0</v>
      </c>
      <c r="L100" s="34">
        <v>0</v>
      </c>
      <c r="M100" s="34">
        <v>0</v>
      </c>
      <c r="N100" s="34" t="s">
        <v>245</v>
      </c>
      <c r="O100" s="34">
        <v>0</v>
      </c>
      <c r="P100" s="34">
        <v>0</v>
      </c>
      <c r="Q100" s="40">
        <v>1</v>
      </c>
      <c r="R100" s="34">
        <v>0</v>
      </c>
      <c r="S100" s="34">
        <v>0</v>
      </c>
      <c r="T100" s="34">
        <v>1</v>
      </c>
      <c r="U100" s="34">
        <v>3</v>
      </c>
      <c r="V100" s="34">
        <v>17</v>
      </c>
      <c r="W100" s="34" t="s">
        <v>246</v>
      </c>
      <c r="X100" s="34">
        <v>0</v>
      </c>
      <c r="Y100" s="34" t="e">
        <f>VLOOKUP(B100,#REF!,5,FALSE)</f>
        <v>#REF!</v>
      </c>
    </row>
    <row r="101" spans="2:30" x14ac:dyDescent="0.25">
      <c r="B101" s="39" t="s">
        <v>180</v>
      </c>
      <c r="C101" s="34" t="s">
        <v>179</v>
      </c>
      <c r="D101" s="36">
        <v>14</v>
      </c>
      <c r="E101" s="34">
        <v>10</v>
      </c>
      <c r="F101" s="34">
        <v>56</v>
      </c>
      <c r="G101" s="34">
        <v>0</v>
      </c>
      <c r="H101" s="34">
        <v>45233</v>
      </c>
      <c r="I101" s="34">
        <v>6</v>
      </c>
      <c r="J101" s="34">
        <v>6</v>
      </c>
      <c r="K101" s="34">
        <v>0</v>
      </c>
      <c r="L101" s="34">
        <v>0</v>
      </c>
      <c r="M101" s="34">
        <v>0</v>
      </c>
      <c r="N101" s="34" t="s">
        <v>245</v>
      </c>
      <c r="O101" s="34">
        <v>0</v>
      </c>
      <c r="P101" s="35">
        <v>0</v>
      </c>
      <c r="Q101" s="34">
        <v>18</v>
      </c>
      <c r="R101" s="36">
        <v>0</v>
      </c>
      <c r="S101" s="34">
        <v>0</v>
      </c>
      <c r="T101" s="34"/>
      <c r="U101" s="34">
        <v>0</v>
      </c>
      <c r="V101" s="35">
        <v>4</v>
      </c>
      <c r="W101" s="34" t="s">
        <v>244</v>
      </c>
      <c r="X101" s="45" t="s">
        <v>243</v>
      </c>
      <c r="Y101" s="35" t="e">
        <f>VLOOKUP(B101,#REF!,5,FALSE)</f>
        <v>#REF!</v>
      </c>
      <c r="Z101" s="34"/>
      <c r="AA101" s="34"/>
      <c r="AB101" s="34"/>
      <c r="AC101" s="34" t="s">
        <v>223</v>
      </c>
      <c r="AD101" s="34"/>
    </row>
    <row r="102" spans="2:30" hidden="1" x14ac:dyDescent="0.25">
      <c r="B102" s="43" t="s">
        <v>242</v>
      </c>
      <c r="C102" s="43"/>
      <c r="Q102" s="44"/>
      <c r="W102" s="41" t="s">
        <v>241</v>
      </c>
      <c r="AC102" s="43"/>
      <c r="AD102" s="43" t="s">
        <v>223</v>
      </c>
    </row>
    <row r="103" spans="2:30" hidden="1" x14ac:dyDescent="0.25">
      <c r="B103" s="40" t="s">
        <v>240</v>
      </c>
      <c r="C103" s="40"/>
      <c r="Q103" s="42"/>
      <c r="W103" s="41"/>
      <c r="AC103" s="40"/>
      <c r="AD103" s="40" t="s">
        <v>223</v>
      </c>
    </row>
    <row r="104" spans="2:30" x14ac:dyDescent="0.25">
      <c r="B104" s="39">
        <v>6110139</v>
      </c>
      <c r="C104" s="34" t="s">
        <v>178</v>
      </c>
      <c r="Q104" s="34">
        <v>11</v>
      </c>
      <c r="W104" s="34"/>
      <c r="Z104" s="34"/>
      <c r="AA104" s="34"/>
      <c r="AB104" s="34"/>
      <c r="AC104" s="34" t="s">
        <v>223</v>
      </c>
      <c r="AD104" s="34"/>
    </row>
    <row r="105" spans="2:30" x14ac:dyDescent="0.25">
      <c r="B105" s="39" t="s">
        <v>177</v>
      </c>
      <c r="C105" s="34" t="s">
        <v>239</v>
      </c>
      <c r="Q105" s="34"/>
      <c r="W105" s="34"/>
      <c r="Z105" s="34">
        <v>1</v>
      </c>
      <c r="AA105" s="34"/>
      <c r="AB105" s="34"/>
      <c r="AC105" s="34"/>
      <c r="AD105" s="34" t="s">
        <v>223</v>
      </c>
    </row>
    <row r="106" spans="2:30" x14ac:dyDescent="0.25">
      <c r="B106" s="39">
        <v>6015100</v>
      </c>
      <c r="C106" s="34" t="s">
        <v>174</v>
      </c>
      <c r="Q106" s="34"/>
      <c r="W106" s="34"/>
      <c r="Z106" s="34">
        <v>22</v>
      </c>
      <c r="AA106" s="34"/>
      <c r="AB106" s="34"/>
      <c r="AC106" s="34" t="s">
        <v>223</v>
      </c>
      <c r="AD106" s="34"/>
    </row>
    <row r="107" spans="2:30" x14ac:dyDescent="0.25">
      <c r="B107" s="39" t="s">
        <v>173</v>
      </c>
      <c r="C107" s="34" t="s">
        <v>172</v>
      </c>
      <c r="Q107" s="34"/>
      <c r="Z107" s="34">
        <v>4</v>
      </c>
      <c r="AA107" s="34"/>
      <c r="AB107" s="34"/>
      <c r="AC107" s="34" t="s">
        <v>223</v>
      </c>
      <c r="AD107" s="34"/>
    </row>
    <row r="108" spans="2:30" x14ac:dyDescent="0.25">
      <c r="B108" s="39"/>
      <c r="C108" s="34"/>
      <c r="Q108" s="34"/>
      <c r="Z108" s="34">
        <v>4</v>
      </c>
      <c r="AA108" s="34"/>
      <c r="AB108" s="34"/>
      <c r="AC108" s="34" t="s">
        <v>223</v>
      </c>
      <c r="AD108" s="34"/>
    </row>
    <row r="109" spans="2:30" x14ac:dyDescent="0.25">
      <c r="B109" s="39"/>
      <c r="C109" s="34"/>
      <c r="Q109" s="34"/>
      <c r="Z109" s="34"/>
      <c r="AA109" s="34"/>
      <c r="AB109" s="34"/>
      <c r="AC109" s="34"/>
      <c r="AD109" s="34"/>
    </row>
    <row r="110" spans="2:30" x14ac:dyDescent="0.25">
      <c r="B110" s="39"/>
      <c r="C110" s="34"/>
      <c r="Q110" s="34"/>
      <c r="Z110" s="34"/>
      <c r="AA110" s="34"/>
      <c r="AB110" s="34"/>
      <c r="AC110" s="34"/>
      <c r="AD110" s="34"/>
    </row>
    <row r="111" spans="2:30" s="6" customFormat="1" x14ac:dyDescent="0.25">
      <c r="B111" s="38" t="s">
        <v>237</v>
      </c>
      <c r="C111" s="37" t="s">
        <v>238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37"/>
      <c r="R111" s="23"/>
      <c r="S111" s="23"/>
      <c r="T111" s="23"/>
      <c r="U111" s="23"/>
      <c r="V111" s="23"/>
      <c r="W111" s="23"/>
      <c r="X111" s="23"/>
      <c r="Y111" s="23"/>
      <c r="Z111" s="37"/>
      <c r="AA111" s="37">
        <v>2</v>
      </c>
      <c r="AB111" s="37"/>
      <c r="AC111" s="37"/>
      <c r="AD111" s="37" t="s">
        <v>223</v>
      </c>
    </row>
    <row r="112" spans="2:30" s="6" customFormat="1" x14ac:dyDescent="0.25">
      <c r="B112" s="38" t="s">
        <v>237</v>
      </c>
      <c r="C112" s="37" t="s">
        <v>236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37"/>
      <c r="R112" s="23"/>
      <c r="S112" s="23"/>
      <c r="T112" s="23"/>
      <c r="U112" s="23"/>
      <c r="V112" s="23"/>
      <c r="W112" s="23"/>
      <c r="X112" s="23"/>
      <c r="Y112" s="23"/>
      <c r="Z112" s="37"/>
      <c r="AA112" s="37">
        <v>2</v>
      </c>
      <c r="AB112" s="37"/>
      <c r="AC112" s="37"/>
      <c r="AD112" s="37" t="s">
        <v>223</v>
      </c>
    </row>
    <row r="113" spans="2:30" x14ac:dyDescent="0.25">
      <c r="B113" s="37" t="s">
        <v>235</v>
      </c>
      <c r="C113" s="37" t="s">
        <v>234</v>
      </c>
      <c r="Q113" s="34"/>
      <c r="R113" s="36"/>
      <c r="S113" s="34"/>
      <c r="T113" s="34"/>
      <c r="U113" s="34"/>
      <c r="V113" s="35"/>
      <c r="W113" s="34"/>
      <c r="X113" s="36"/>
      <c r="Y113" s="35"/>
      <c r="Z113" s="34"/>
      <c r="AA113" s="34">
        <v>3</v>
      </c>
      <c r="AB113" s="34"/>
      <c r="AC113" s="34"/>
      <c r="AD113" s="34" t="s">
        <v>223</v>
      </c>
    </row>
    <row r="114" spans="2:30" s="6" customFormat="1" x14ac:dyDescent="0.25">
      <c r="B114" s="37" t="s">
        <v>233</v>
      </c>
      <c r="C114" s="37" t="s">
        <v>232</v>
      </c>
      <c r="D114" s="34"/>
      <c r="E114" s="34"/>
      <c r="F114" s="34">
        <v>3</v>
      </c>
      <c r="G114" s="34"/>
      <c r="H114" s="34" t="s">
        <v>223</v>
      </c>
      <c r="I114" s="34"/>
      <c r="J114" s="34"/>
      <c r="K114" s="23"/>
      <c r="L114" s="23"/>
      <c r="M114" s="23"/>
      <c r="N114" s="23"/>
      <c r="O114" s="23"/>
      <c r="P114" s="23"/>
      <c r="Q114" s="34"/>
      <c r="R114" s="36"/>
      <c r="S114" s="34"/>
      <c r="T114" s="34"/>
      <c r="U114" s="34"/>
      <c r="V114" s="35"/>
      <c r="W114" s="34"/>
      <c r="X114" s="36"/>
      <c r="Y114" s="35"/>
      <c r="Z114" s="34"/>
      <c r="AA114" s="34">
        <v>3</v>
      </c>
      <c r="AB114" s="34"/>
      <c r="AC114" s="34"/>
      <c r="AD114" s="34" t="s">
        <v>223</v>
      </c>
    </row>
    <row r="115" spans="2:30" s="6" customFormat="1" x14ac:dyDescent="0.25">
      <c r="B115" s="37" t="s">
        <v>230</v>
      </c>
      <c r="C115" s="37" t="s">
        <v>231</v>
      </c>
      <c r="D115" s="34"/>
      <c r="E115" s="34"/>
      <c r="F115" s="34">
        <v>1</v>
      </c>
      <c r="G115" s="34" t="s">
        <v>223</v>
      </c>
      <c r="H115" s="34"/>
      <c r="I115" s="34"/>
      <c r="J115" s="34"/>
      <c r="K115" s="23"/>
      <c r="L115" s="23"/>
      <c r="M115" s="23"/>
      <c r="N115" s="23"/>
      <c r="O115" s="23"/>
      <c r="P115" s="23"/>
      <c r="Q115" s="34"/>
      <c r="R115" s="36"/>
      <c r="S115" s="34"/>
      <c r="T115" s="34"/>
      <c r="U115" s="34"/>
      <c r="V115" s="35"/>
      <c r="W115" s="34"/>
      <c r="X115" s="36"/>
      <c r="Y115" s="35"/>
      <c r="Z115" s="34"/>
      <c r="AA115" s="34">
        <v>1</v>
      </c>
      <c r="AB115" s="34"/>
      <c r="AC115" s="34" t="s">
        <v>223</v>
      </c>
      <c r="AD115" s="34"/>
    </row>
    <row r="116" spans="2:30" s="6" customFormat="1" x14ac:dyDescent="0.25">
      <c r="B116" s="37" t="s">
        <v>230</v>
      </c>
      <c r="C116" s="37" t="s">
        <v>229</v>
      </c>
      <c r="D116" s="34"/>
      <c r="E116" s="34"/>
      <c r="F116" s="34">
        <v>1</v>
      </c>
      <c r="G116" s="34" t="s">
        <v>223</v>
      </c>
      <c r="H116" s="34"/>
      <c r="I116" s="34"/>
      <c r="J116" s="34"/>
      <c r="K116" s="23"/>
      <c r="L116" s="23"/>
      <c r="M116" s="23"/>
      <c r="N116" s="23"/>
      <c r="O116" s="23"/>
      <c r="P116" s="23"/>
      <c r="Q116" s="34"/>
      <c r="R116" s="36"/>
      <c r="S116" s="34"/>
      <c r="T116" s="34"/>
      <c r="U116" s="34"/>
      <c r="V116" s="35"/>
      <c r="W116" s="34"/>
      <c r="X116" s="36"/>
      <c r="Y116" s="35"/>
      <c r="Z116" s="34"/>
      <c r="AA116" s="34">
        <v>1</v>
      </c>
      <c r="AB116" s="34"/>
      <c r="AC116" s="34" t="s">
        <v>223</v>
      </c>
      <c r="AD116" s="34"/>
    </row>
    <row r="117" spans="2:30" s="6" customFormat="1" x14ac:dyDescent="0.25">
      <c r="B117" s="37" t="s">
        <v>228</v>
      </c>
      <c r="C117" s="37" t="s">
        <v>227</v>
      </c>
      <c r="D117" s="34"/>
      <c r="E117" s="34"/>
      <c r="F117" s="34">
        <v>1</v>
      </c>
      <c r="G117" s="34"/>
      <c r="H117" s="34" t="s">
        <v>223</v>
      </c>
      <c r="I117" s="34"/>
      <c r="J117" s="34"/>
      <c r="K117" s="23"/>
      <c r="L117" s="23"/>
      <c r="M117" s="23"/>
      <c r="N117" s="23"/>
      <c r="O117" s="23"/>
      <c r="P117" s="23"/>
      <c r="Q117" s="34"/>
      <c r="R117" s="36"/>
      <c r="S117" s="34"/>
      <c r="T117" s="34"/>
      <c r="U117" s="34"/>
      <c r="V117" s="35"/>
      <c r="W117" s="34"/>
      <c r="X117" s="36"/>
      <c r="Y117" s="35"/>
      <c r="Z117" s="34"/>
      <c r="AA117" s="34">
        <v>1</v>
      </c>
      <c r="AB117" s="34"/>
      <c r="AC117" s="34"/>
      <c r="AD117" s="34" t="s">
        <v>223</v>
      </c>
    </row>
    <row r="118" spans="2:30" s="6" customFormat="1" x14ac:dyDescent="0.25">
      <c r="B118" s="37" t="s">
        <v>226</v>
      </c>
      <c r="C118" s="37" t="s">
        <v>224</v>
      </c>
      <c r="D118" s="34"/>
      <c r="E118" s="34"/>
      <c r="F118" s="34">
        <v>1</v>
      </c>
      <c r="G118" s="34"/>
      <c r="H118" s="34" t="s">
        <v>223</v>
      </c>
      <c r="I118" s="34"/>
      <c r="J118" s="34"/>
      <c r="K118" s="23"/>
      <c r="L118" s="23"/>
      <c r="M118" s="23"/>
      <c r="N118" s="23"/>
      <c r="O118" s="23"/>
      <c r="P118" s="23"/>
      <c r="Q118" s="34"/>
      <c r="R118" s="36"/>
      <c r="S118" s="34"/>
      <c r="T118" s="34"/>
      <c r="U118" s="34"/>
      <c r="V118" s="35"/>
      <c r="W118" s="34"/>
      <c r="X118" s="36"/>
      <c r="Y118" s="35"/>
      <c r="Z118" s="34"/>
      <c r="AA118" s="34">
        <v>1</v>
      </c>
      <c r="AB118" s="34"/>
      <c r="AC118" s="34"/>
      <c r="AD118" s="34" t="s">
        <v>223</v>
      </c>
    </row>
    <row r="119" spans="2:30" s="6" customFormat="1" x14ac:dyDescent="0.25">
      <c r="B119" s="37" t="s">
        <v>225</v>
      </c>
      <c r="C119" s="37" t="s">
        <v>224</v>
      </c>
      <c r="D119" s="34"/>
      <c r="E119" s="34"/>
      <c r="F119" s="34">
        <v>1</v>
      </c>
      <c r="G119" s="34"/>
      <c r="H119" s="34" t="s">
        <v>223</v>
      </c>
      <c r="I119" s="34"/>
      <c r="J119" s="34"/>
      <c r="K119" s="23"/>
      <c r="L119" s="23"/>
      <c r="M119" s="23"/>
      <c r="N119" s="23"/>
      <c r="O119" s="23"/>
      <c r="P119" s="23"/>
      <c r="Q119" s="34"/>
      <c r="R119" s="36"/>
      <c r="S119" s="34"/>
      <c r="T119" s="34"/>
      <c r="U119" s="34"/>
      <c r="V119" s="35"/>
      <c r="W119" s="34"/>
      <c r="X119" s="36"/>
      <c r="Y119" s="35"/>
      <c r="Z119" s="34"/>
      <c r="AA119" s="34">
        <v>1</v>
      </c>
      <c r="AB119" s="34"/>
      <c r="AC119" s="34"/>
      <c r="AD119" s="34" t="s">
        <v>223</v>
      </c>
    </row>
  </sheetData>
  <autoFilter ref="B4:Y103" xr:uid="{E0EA0E71-E9B4-451E-AAFC-78C92918FB31}">
    <filterColumn colId="21">
      <filters>
        <filter val="SURSTOCK"/>
      </filters>
    </filterColumn>
  </autoFilter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B7E8-2453-4A03-9FD6-1943B6964D7E}">
  <sheetPr>
    <pageSetUpPr fitToPage="1"/>
  </sheetPr>
  <dimension ref="A1:J104"/>
  <sheetViews>
    <sheetView workbookViewId="0">
      <selection activeCell="B22" sqref="B22"/>
    </sheetView>
  </sheetViews>
  <sheetFormatPr baseColWidth="10" defaultRowHeight="15" x14ac:dyDescent="0.25"/>
  <cols>
    <col min="1" max="1" width="19" bestFit="1" customWidth="1"/>
    <col min="2" max="2" width="41.85546875" customWidth="1"/>
    <col min="3" max="3" width="15.28515625" customWidth="1"/>
    <col min="4" max="4" width="13.28515625" customWidth="1"/>
    <col min="5" max="5" width="12" customWidth="1"/>
    <col min="6" max="6" width="15.140625" customWidth="1"/>
    <col min="7" max="7" width="18.28515625" style="2" bestFit="1" customWidth="1"/>
    <col min="8" max="8" width="16.42578125" style="6" customWidth="1"/>
    <col min="9" max="9" width="16.28515625" style="6" bestFit="1" customWidth="1"/>
    <col min="10" max="10" width="20.28515625" bestFit="1" customWidth="1"/>
  </cols>
  <sheetData>
    <row r="1" spans="1:10" x14ac:dyDescent="0.25">
      <c r="A1" t="s">
        <v>53</v>
      </c>
    </row>
    <row r="2" spans="1:10" x14ac:dyDescent="0.25">
      <c r="A2" t="s">
        <v>52</v>
      </c>
    </row>
    <row r="5" spans="1:10" s="4" customFormat="1" ht="18.75" x14ac:dyDescent="0.3">
      <c r="A5" s="3" t="s">
        <v>4</v>
      </c>
      <c r="B5" s="3" t="s">
        <v>5</v>
      </c>
      <c r="C5" s="3" t="s">
        <v>69</v>
      </c>
      <c r="D5" s="3" t="s">
        <v>6</v>
      </c>
      <c r="E5" s="3" t="s">
        <v>9</v>
      </c>
      <c r="F5" s="3" t="s">
        <v>7</v>
      </c>
      <c r="G5" s="3" t="s">
        <v>51</v>
      </c>
      <c r="H5" s="3" t="s">
        <v>10</v>
      </c>
      <c r="I5" s="7" t="s">
        <v>65</v>
      </c>
      <c r="J5" s="7" t="s">
        <v>54</v>
      </c>
    </row>
    <row r="6" spans="1:10" x14ac:dyDescent="0.25">
      <c r="A6" t="s">
        <v>11</v>
      </c>
      <c r="B6" t="s">
        <v>37</v>
      </c>
      <c r="D6">
        <v>2</v>
      </c>
      <c r="F6" s="2"/>
      <c r="H6" s="2" t="s">
        <v>38</v>
      </c>
      <c r="J6" s="6"/>
    </row>
    <row r="7" spans="1:10" x14ac:dyDescent="0.25">
      <c r="A7" t="s">
        <v>11</v>
      </c>
      <c r="B7" t="s">
        <v>42</v>
      </c>
      <c r="D7">
        <v>2</v>
      </c>
      <c r="F7" s="2">
        <v>122</v>
      </c>
      <c r="G7" s="2">
        <f>F7*1.3</f>
        <v>158.6</v>
      </c>
      <c r="H7" s="2" t="s">
        <v>40</v>
      </c>
      <c r="J7" s="6"/>
    </row>
    <row r="8" spans="1:10" x14ac:dyDescent="0.25">
      <c r="A8" t="s">
        <v>11</v>
      </c>
      <c r="B8" t="s">
        <v>29</v>
      </c>
      <c r="D8">
        <v>1</v>
      </c>
      <c r="F8" s="2">
        <v>236</v>
      </c>
      <c r="G8" s="2">
        <f>F8*1.3</f>
        <v>306.8</v>
      </c>
      <c r="H8" s="2" t="s">
        <v>12</v>
      </c>
      <c r="J8" s="6"/>
    </row>
    <row r="9" spans="1:10" x14ac:dyDescent="0.25">
      <c r="A9" t="s">
        <v>11</v>
      </c>
      <c r="B9" t="s">
        <v>60</v>
      </c>
      <c r="C9" s="1">
        <v>44775</v>
      </c>
      <c r="D9">
        <v>2</v>
      </c>
      <c r="F9" s="2">
        <f>27/3</f>
        <v>9</v>
      </c>
      <c r="G9" s="2">
        <f>F9*1.3</f>
        <v>11.700000000000001</v>
      </c>
      <c r="H9" s="10" t="s">
        <v>53</v>
      </c>
      <c r="J9" s="6"/>
    </row>
    <row r="10" spans="1:10" x14ac:dyDescent="0.25">
      <c r="A10" t="s">
        <v>11</v>
      </c>
      <c r="B10" t="s">
        <v>46</v>
      </c>
      <c r="D10">
        <v>1</v>
      </c>
      <c r="E10" t="s">
        <v>45</v>
      </c>
      <c r="F10" s="2"/>
      <c r="H10" s="2"/>
      <c r="J10" s="6"/>
    </row>
    <row r="11" spans="1:10" x14ac:dyDescent="0.25">
      <c r="A11" t="s">
        <v>11</v>
      </c>
      <c r="B11" t="s">
        <v>63</v>
      </c>
      <c r="D11">
        <v>3</v>
      </c>
      <c r="F11" s="2">
        <v>210</v>
      </c>
      <c r="G11" s="2">
        <f t="shared" ref="G11:G18" si="0">F11*1.3</f>
        <v>273</v>
      </c>
      <c r="H11" s="2" t="s">
        <v>12</v>
      </c>
      <c r="J11" s="6"/>
    </row>
    <row r="12" spans="1:10" x14ac:dyDescent="0.25">
      <c r="A12" t="s">
        <v>11</v>
      </c>
      <c r="B12" t="s">
        <v>39</v>
      </c>
      <c r="D12">
        <v>1</v>
      </c>
      <c r="F12" s="2">
        <v>162.15</v>
      </c>
      <c r="G12" s="2">
        <f t="shared" si="0"/>
        <v>210.79500000000002</v>
      </c>
      <c r="H12" s="2" t="s">
        <v>40</v>
      </c>
      <c r="J12" s="6"/>
    </row>
    <row r="13" spans="1:10" x14ac:dyDescent="0.25">
      <c r="A13" t="s">
        <v>11</v>
      </c>
      <c r="B13" t="s">
        <v>23</v>
      </c>
      <c r="D13">
        <v>1</v>
      </c>
      <c r="F13" s="2">
        <v>533.70000000000005</v>
      </c>
      <c r="G13" s="2">
        <f t="shared" si="0"/>
        <v>693.81000000000006</v>
      </c>
      <c r="H13" s="2" t="s">
        <v>2</v>
      </c>
      <c r="J13" s="6"/>
    </row>
    <row r="14" spans="1:10" x14ac:dyDescent="0.25">
      <c r="A14" t="s">
        <v>11</v>
      </c>
      <c r="B14" t="s">
        <v>14</v>
      </c>
      <c r="D14">
        <v>1</v>
      </c>
      <c r="F14" s="2">
        <v>260</v>
      </c>
      <c r="G14" s="2">
        <f t="shared" si="0"/>
        <v>338</v>
      </c>
      <c r="H14" s="2" t="s">
        <v>2</v>
      </c>
      <c r="J14" s="6"/>
    </row>
    <row r="15" spans="1:10" x14ac:dyDescent="0.25">
      <c r="A15" t="s">
        <v>11</v>
      </c>
      <c r="B15" t="s">
        <v>13</v>
      </c>
      <c r="D15">
        <v>1</v>
      </c>
      <c r="F15" s="2">
        <v>128</v>
      </c>
      <c r="G15" s="2">
        <f t="shared" si="0"/>
        <v>166.4</v>
      </c>
      <c r="H15" s="2" t="s">
        <v>12</v>
      </c>
      <c r="J15" s="6"/>
    </row>
    <row r="16" spans="1:10" x14ac:dyDescent="0.25">
      <c r="A16" t="s">
        <v>11</v>
      </c>
      <c r="B16" t="s">
        <v>3</v>
      </c>
      <c r="C16" s="1">
        <v>44518</v>
      </c>
      <c r="D16">
        <v>1</v>
      </c>
      <c r="F16" s="2">
        <v>325.24</v>
      </c>
      <c r="G16" s="2">
        <f t="shared" si="0"/>
        <v>422.81200000000001</v>
      </c>
      <c r="H16" t="s">
        <v>2</v>
      </c>
      <c r="I16" s="8"/>
      <c r="J16" s="6"/>
    </row>
    <row r="17" spans="1:10" x14ac:dyDescent="0.25">
      <c r="A17" t="s">
        <v>11</v>
      </c>
      <c r="B17" t="s">
        <v>16</v>
      </c>
      <c r="D17">
        <v>1</v>
      </c>
      <c r="F17" s="2">
        <v>74</v>
      </c>
      <c r="G17" s="2">
        <f t="shared" si="0"/>
        <v>96.2</v>
      </c>
      <c r="H17" s="2" t="s">
        <v>12</v>
      </c>
      <c r="I17" s="8">
        <v>44861</v>
      </c>
      <c r="J17" s="6" t="s">
        <v>57</v>
      </c>
    </row>
    <row r="18" spans="1:10" x14ac:dyDescent="0.25">
      <c r="A18" t="s">
        <v>11</v>
      </c>
      <c r="B18" t="s">
        <v>19</v>
      </c>
      <c r="D18">
        <v>1</v>
      </c>
      <c r="F18" s="2">
        <v>93</v>
      </c>
      <c r="G18" s="2">
        <f t="shared" si="0"/>
        <v>120.9</v>
      </c>
      <c r="H18" s="2" t="s">
        <v>12</v>
      </c>
      <c r="J18" s="6"/>
    </row>
    <row r="19" spans="1:10" x14ac:dyDescent="0.25">
      <c r="A19" t="s">
        <v>11</v>
      </c>
      <c r="B19" t="s">
        <v>32</v>
      </c>
      <c r="D19">
        <v>1</v>
      </c>
      <c r="F19" s="2"/>
      <c r="H19" s="2"/>
      <c r="J19" s="6"/>
    </row>
    <row r="20" spans="1:10" x14ac:dyDescent="0.25">
      <c r="A20" t="s">
        <v>11</v>
      </c>
      <c r="B20" s="5" t="s">
        <v>67</v>
      </c>
      <c r="D20">
        <v>1</v>
      </c>
      <c r="F20" s="2">
        <v>110</v>
      </c>
      <c r="G20" s="2">
        <f>F20*1.3</f>
        <v>143</v>
      </c>
      <c r="H20" s="2" t="s">
        <v>12</v>
      </c>
      <c r="J20" s="6"/>
    </row>
    <row r="21" spans="1:10" x14ac:dyDescent="0.25">
      <c r="A21" t="s">
        <v>11</v>
      </c>
      <c r="B21" t="s">
        <v>44</v>
      </c>
      <c r="D21">
        <v>1</v>
      </c>
      <c r="F21" s="2">
        <v>106</v>
      </c>
      <c r="G21" s="2">
        <f>F21*1.3</f>
        <v>137.80000000000001</v>
      </c>
      <c r="H21" s="2" t="s">
        <v>12</v>
      </c>
      <c r="J21" s="6"/>
    </row>
    <row r="22" spans="1:10" x14ac:dyDescent="0.25">
      <c r="A22" t="s">
        <v>11</v>
      </c>
      <c r="B22" s="5" t="s">
        <v>68</v>
      </c>
      <c r="D22">
        <v>2</v>
      </c>
      <c r="F22" s="2">
        <v>47</v>
      </c>
      <c r="G22" s="2">
        <f>F22*1.3</f>
        <v>61.1</v>
      </c>
      <c r="H22" s="2" t="s">
        <v>12</v>
      </c>
      <c r="J22" s="6"/>
    </row>
    <row r="23" spans="1:10" x14ac:dyDescent="0.25">
      <c r="A23" t="s">
        <v>11</v>
      </c>
      <c r="B23" s="5" t="s">
        <v>66</v>
      </c>
      <c r="D23">
        <v>1</v>
      </c>
      <c r="F23" s="2"/>
      <c r="H23" s="2" t="s">
        <v>38</v>
      </c>
      <c r="J23" s="6"/>
    </row>
    <row r="24" spans="1:10" x14ac:dyDescent="0.25">
      <c r="A24" t="s">
        <v>11</v>
      </c>
      <c r="B24" t="s">
        <v>61</v>
      </c>
      <c r="C24" s="1">
        <v>44775</v>
      </c>
      <c r="D24">
        <v>2</v>
      </c>
      <c r="F24" s="2">
        <f>57/3</f>
        <v>19</v>
      </c>
      <c r="G24" s="2">
        <f>F24*1.3</f>
        <v>24.7</v>
      </c>
      <c r="H24" s="10" t="s">
        <v>53</v>
      </c>
      <c r="J24" s="6"/>
    </row>
    <row r="25" spans="1:10" x14ac:dyDescent="0.25">
      <c r="A25" t="s">
        <v>11</v>
      </c>
      <c r="B25" t="s">
        <v>50</v>
      </c>
      <c r="D25">
        <v>1</v>
      </c>
      <c r="F25" s="2"/>
      <c r="H25" s="2"/>
      <c r="J25" s="6"/>
    </row>
    <row r="26" spans="1:10" x14ac:dyDescent="0.25">
      <c r="A26" t="s">
        <v>11</v>
      </c>
      <c r="B26" t="s">
        <v>33</v>
      </c>
      <c r="D26">
        <v>2</v>
      </c>
      <c r="F26" s="2">
        <v>204</v>
      </c>
      <c r="G26" s="2">
        <f>F26*1.3</f>
        <v>265.2</v>
      </c>
      <c r="H26" s="2" t="s">
        <v>12</v>
      </c>
      <c r="J26" s="6"/>
    </row>
    <row r="27" spans="1:10" x14ac:dyDescent="0.25">
      <c r="A27" t="s">
        <v>11</v>
      </c>
      <c r="B27" t="s">
        <v>31</v>
      </c>
      <c r="D27">
        <v>1</v>
      </c>
      <c r="F27" s="2">
        <v>231</v>
      </c>
      <c r="G27" s="2">
        <f>F27*1.3</f>
        <v>300.3</v>
      </c>
      <c r="H27" s="2" t="s">
        <v>12</v>
      </c>
      <c r="J27" s="6"/>
    </row>
    <row r="28" spans="1:10" x14ac:dyDescent="0.25">
      <c r="A28" t="s">
        <v>11</v>
      </c>
      <c r="B28" t="s">
        <v>24</v>
      </c>
      <c r="D28">
        <v>1</v>
      </c>
      <c r="F28" s="2"/>
      <c r="H28" s="2" t="s">
        <v>2</v>
      </c>
      <c r="J28" s="6"/>
    </row>
    <row r="29" spans="1:10" x14ac:dyDescent="0.25">
      <c r="A29" t="s">
        <v>11</v>
      </c>
      <c r="B29" t="s">
        <v>17</v>
      </c>
      <c r="D29">
        <v>1</v>
      </c>
      <c r="F29" s="2"/>
      <c r="H29" s="2" t="s">
        <v>18</v>
      </c>
      <c r="J29" s="6"/>
    </row>
    <row r="30" spans="1:10" x14ac:dyDescent="0.25">
      <c r="A30" t="s">
        <v>11</v>
      </c>
      <c r="B30" t="s">
        <v>48</v>
      </c>
      <c r="D30">
        <v>1</v>
      </c>
      <c r="F30" s="2"/>
      <c r="H30" s="2" t="s">
        <v>49</v>
      </c>
      <c r="J30" s="6"/>
    </row>
    <row r="31" spans="1:10" x14ac:dyDescent="0.25">
      <c r="A31" t="s">
        <v>11</v>
      </c>
      <c r="B31" s="6" t="s">
        <v>70</v>
      </c>
      <c r="C31" s="1"/>
      <c r="F31" s="12"/>
      <c r="H31" s="10" t="s">
        <v>12</v>
      </c>
      <c r="J31" s="6"/>
    </row>
    <row r="32" spans="1:10" x14ac:dyDescent="0.25">
      <c r="A32" t="s">
        <v>11</v>
      </c>
      <c r="B32" t="s">
        <v>34</v>
      </c>
      <c r="D32">
        <v>1</v>
      </c>
      <c r="F32" s="2">
        <v>130</v>
      </c>
      <c r="G32" s="2">
        <f>F32*1.3</f>
        <v>169</v>
      </c>
      <c r="H32" s="2" t="s">
        <v>35</v>
      </c>
      <c r="J32" s="6"/>
    </row>
    <row r="33" spans="1:10" x14ac:dyDescent="0.25">
      <c r="A33" t="s">
        <v>11</v>
      </c>
      <c r="B33" t="s">
        <v>36</v>
      </c>
      <c r="D33">
        <v>1</v>
      </c>
      <c r="F33" s="2">
        <v>130</v>
      </c>
      <c r="G33" s="2">
        <f>F33*1.3</f>
        <v>169</v>
      </c>
      <c r="H33" s="2" t="s">
        <v>35</v>
      </c>
      <c r="J33" s="6"/>
    </row>
    <row r="34" spans="1:10" x14ac:dyDescent="0.25">
      <c r="A34" t="s">
        <v>11</v>
      </c>
      <c r="B34" t="s">
        <v>43</v>
      </c>
      <c r="D34">
        <v>2</v>
      </c>
      <c r="F34" s="2">
        <v>92</v>
      </c>
      <c r="G34" s="2">
        <f>F34*1.3</f>
        <v>119.60000000000001</v>
      </c>
      <c r="H34" s="2" t="s">
        <v>12</v>
      </c>
      <c r="J34" s="6"/>
    </row>
    <row r="35" spans="1:10" x14ac:dyDescent="0.25">
      <c r="A35" t="s">
        <v>11</v>
      </c>
      <c r="B35" t="s">
        <v>62</v>
      </c>
      <c r="D35">
        <v>1</v>
      </c>
      <c r="F35" s="2"/>
      <c r="H35" s="2" t="s">
        <v>64</v>
      </c>
      <c r="J35" s="6"/>
    </row>
    <row r="36" spans="1:10" x14ac:dyDescent="0.25">
      <c r="A36" t="s">
        <v>11</v>
      </c>
      <c r="B36" t="s">
        <v>27</v>
      </c>
      <c r="D36">
        <v>1</v>
      </c>
      <c r="F36" s="2">
        <v>21.3</v>
      </c>
      <c r="G36" s="2">
        <f>F36*1.3</f>
        <v>27.69</v>
      </c>
      <c r="H36" s="2" t="s">
        <v>28</v>
      </c>
      <c r="J36" s="6"/>
    </row>
    <row r="37" spans="1:10" x14ac:dyDescent="0.25">
      <c r="A37" t="s">
        <v>11</v>
      </c>
      <c r="B37" t="s">
        <v>20</v>
      </c>
      <c r="D37">
        <v>1</v>
      </c>
      <c r="F37" s="2">
        <v>878</v>
      </c>
      <c r="G37" s="2">
        <f>F37*1.3</f>
        <v>1141.4000000000001</v>
      </c>
      <c r="H37" s="2" t="s">
        <v>21</v>
      </c>
      <c r="J37" s="6"/>
    </row>
    <row r="38" spans="1:10" x14ac:dyDescent="0.25">
      <c r="A38" t="s">
        <v>11</v>
      </c>
      <c r="B38" t="s">
        <v>30</v>
      </c>
      <c r="D38">
        <v>1</v>
      </c>
      <c r="F38" s="2">
        <v>4337.6000000000004</v>
      </c>
      <c r="G38" s="2">
        <f>F38*1.3</f>
        <v>5638.880000000001</v>
      </c>
      <c r="H38" s="2" t="s">
        <v>12</v>
      </c>
      <c r="J38" s="6"/>
    </row>
    <row r="39" spans="1:10" x14ac:dyDescent="0.25">
      <c r="A39" t="s">
        <v>11</v>
      </c>
      <c r="B39" t="s">
        <v>25</v>
      </c>
      <c r="D39">
        <v>1</v>
      </c>
      <c r="F39" s="2">
        <v>148.15</v>
      </c>
      <c r="G39" s="2">
        <f>F39*1.3</f>
        <v>192.59500000000003</v>
      </c>
      <c r="H39" s="2" t="s">
        <v>26</v>
      </c>
      <c r="J39" s="6"/>
    </row>
    <row r="40" spans="1:10" x14ac:dyDescent="0.25">
      <c r="A40" t="s">
        <v>11</v>
      </c>
      <c r="B40" t="s">
        <v>59</v>
      </c>
      <c r="C40" s="1">
        <v>44775</v>
      </c>
      <c r="D40">
        <v>2</v>
      </c>
      <c r="F40" s="2">
        <f>54/3</f>
        <v>18</v>
      </c>
      <c r="G40" s="2">
        <f>F40*1.3</f>
        <v>23.400000000000002</v>
      </c>
      <c r="H40" s="10" t="s">
        <v>53</v>
      </c>
      <c r="J40" s="6"/>
    </row>
    <row r="41" spans="1:10" x14ac:dyDescent="0.25">
      <c r="A41" t="s">
        <v>11</v>
      </c>
      <c r="B41" t="s">
        <v>47</v>
      </c>
      <c r="D41">
        <v>1</v>
      </c>
      <c r="E41" t="s">
        <v>45</v>
      </c>
      <c r="F41" s="2"/>
      <c r="H41" s="2"/>
      <c r="J41" s="6"/>
    </row>
    <row r="42" spans="1:10" x14ac:dyDescent="0.25">
      <c r="A42" t="s">
        <v>11</v>
      </c>
      <c r="B42" t="s">
        <v>58</v>
      </c>
      <c r="C42" s="1">
        <v>44775</v>
      </c>
      <c r="D42">
        <v>2</v>
      </c>
      <c r="F42" s="2">
        <f>732/3</f>
        <v>244</v>
      </c>
      <c r="G42" s="2">
        <f>F42*1.3</f>
        <v>317.2</v>
      </c>
      <c r="H42" s="10" t="s">
        <v>53</v>
      </c>
      <c r="J42" s="6"/>
    </row>
    <row r="43" spans="1:10" x14ac:dyDescent="0.25">
      <c r="A43" t="s">
        <v>11</v>
      </c>
      <c r="B43" t="s">
        <v>15</v>
      </c>
      <c r="D43">
        <v>1</v>
      </c>
      <c r="F43" s="2"/>
      <c r="H43" s="2" t="s">
        <v>12</v>
      </c>
      <c r="J43" s="6"/>
    </row>
    <row r="44" spans="1:10" x14ac:dyDescent="0.25">
      <c r="A44" t="s">
        <v>11</v>
      </c>
      <c r="B44" t="s">
        <v>1</v>
      </c>
      <c r="C44" s="1">
        <v>44532</v>
      </c>
      <c r="D44">
        <v>2</v>
      </c>
      <c r="F44" s="2">
        <f>(129+6)/1.077</f>
        <v>125.34818941504179</v>
      </c>
      <c r="G44" s="2">
        <f>F44*1</f>
        <v>125.34818941504179</v>
      </c>
      <c r="H44" t="s">
        <v>0</v>
      </c>
      <c r="I44" s="8"/>
      <c r="J44" s="6"/>
    </row>
    <row r="45" spans="1:10" x14ac:dyDescent="0.25">
      <c r="C45" s="1"/>
      <c r="F45" s="2"/>
      <c r="H45" s="10"/>
      <c r="J45" s="6"/>
    </row>
    <row r="46" spans="1:10" x14ac:dyDescent="0.25">
      <c r="E46" s="2"/>
      <c r="F46" s="2"/>
    </row>
    <row r="47" spans="1:10" x14ac:dyDescent="0.25">
      <c r="F47" s="11">
        <f>SUM(F6:F44)</f>
        <v>8994.4881894150421</v>
      </c>
      <c r="G47" s="11">
        <f>SUM(G6:G44)</f>
        <v>11655.230189415041</v>
      </c>
    </row>
    <row r="48" spans="1:10" x14ac:dyDescent="0.25">
      <c r="E48" s="2"/>
      <c r="F48" s="2"/>
    </row>
    <row r="49" spans="1:10" x14ac:dyDescent="0.25">
      <c r="E49" s="2"/>
      <c r="F49" s="2"/>
    </row>
    <row r="50" spans="1:10" x14ac:dyDescent="0.25">
      <c r="E50" s="2"/>
      <c r="F50" s="2"/>
    </row>
    <row r="51" spans="1:10" x14ac:dyDescent="0.25">
      <c r="E51" s="2"/>
      <c r="F51" s="2"/>
    </row>
    <row r="52" spans="1:10" s="2" customFormat="1" x14ac:dyDescent="0.25">
      <c r="A52"/>
      <c r="B52"/>
      <c r="C52"/>
      <c r="D52"/>
      <c r="H52" s="6"/>
      <c r="I52" s="6"/>
      <c r="J52"/>
    </row>
    <row r="53" spans="1:10" s="2" customFormat="1" x14ac:dyDescent="0.25">
      <c r="A53"/>
      <c r="B53"/>
      <c r="C53"/>
      <c r="D53"/>
      <c r="H53" s="6"/>
      <c r="I53" s="6"/>
      <c r="J53"/>
    </row>
    <row r="54" spans="1:10" s="2" customFormat="1" x14ac:dyDescent="0.25">
      <c r="A54"/>
      <c r="B54"/>
      <c r="C54"/>
      <c r="D54"/>
      <c r="H54" s="6"/>
      <c r="I54" s="6"/>
      <c r="J54"/>
    </row>
    <row r="55" spans="1:10" s="2" customFormat="1" x14ac:dyDescent="0.25">
      <c r="A55"/>
      <c r="B55"/>
      <c r="C55"/>
      <c r="D55"/>
      <c r="H55" s="6"/>
      <c r="I55" s="6"/>
      <c r="J55"/>
    </row>
    <row r="56" spans="1:10" s="2" customFormat="1" x14ac:dyDescent="0.25">
      <c r="A56"/>
      <c r="B56"/>
      <c r="C56"/>
      <c r="D56"/>
      <c r="H56" s="6"/>
      <c r="I56" s="6"/>
      <c r="J56"/>
    </row>
    <row r="57" spans="1:10" s="2" customFormat="1" x14ac:dyDescent="0.25">
      <c r="A57"/>
      <c r="B57"/>
      <c r="C57"/>
      <c r="D57"/>
      <c r="H57" s="6"/>
      <c r="I57" s="6"/>
      <c r="J57"/>
    </row>
    <row r="58" spans="1:10" s="2" customFormat="1" x14ac:dyDescent="0.25">
      <c r="A58"/>
      <c r="B58"/>
      <c r="C58"/>
      <c r="D58"/>
      <c r="H58" s="6"/>
      <c r="I58" s="6"/>
      <c r="J58"/>
    </row>
    <row r="59" spans="1:10" s="2" customFormat="1" x14ac:dyDescent="0.25">
      <c r="A59"/>
      <c r="B59"/>
      <c r="C59"/>
      <c r="D59"/>
      <c r="H59" s="6"/>
      <c r="I59" s="6"/>
      <c r="J59"/>
    </row>
    <row r="60" spans="1:10" s="2" customFormat="1" x14ac:dyDescent="0.25">
      <c r="A60"/>
      <c r="B60"/>
      <c r="C60"/>
      <c r="D60"/>
      <c r="H60" s="6"/>
      <c r="I60" s="6"/>
      <c r="J60"/>
    </row>
    <row r="61" spans="1:10" s="2" customFormat="1" x14ac:dyDescent="0.25">
      <c r="A61"/>
      <c r="B61"/>
      <c r="C61"/>
      <c r="D61"/>
      <c r="H61" s="6"/>
      <c r="I61" s="6"/>
      <c r="J61"/>
    </row>
    <row r="62" spans="1:10" s="2" customFormat="1" x14ac:dyDescent="0.25">
      <c r="A62"/>
      <c r="B62"/>
      <c r="C62"/>
      <c r="D62"/>
      <c r="H62" s="6"/>
      <c r="I62" s="6"/>
      <c r="J62"/>
    </row>
    <row r="63" spans="1:10" s="2" customFormat="1" x14ac:dyDescent="0.25">
      <c r="A63"/>
      <c r="B63"/>
      <c r="C63"/>
      <c r="D63"/>
      <c r="H63" s="6"/>
      <c r="I63" s="6"/>
      <c r="J63"/>
    </row>
    <row r="64" spans="1:10" s="2" customFormat="1" x14ac:dyDescent="0.25">
      <c r="A64"/>
      <c r="B64"/>
      <c r="C64"/>
      <c r="D64"/>
      <c r="H64" s="6"/>
      <c r="I64" s="6"/>
      <c r="J64"/>
    </row>
    <row r="65" spans="1:10" s="2" customFormat="1" x14ac:dyDescent="0.25">
      <c r="A65"/>
      <c r="B65"/>
      <c r="C65"/>
      <c r="D65"/>
      <c r="H65" s="6"/>
      <c r="I65" s="6"/>
      <c r="J65"/>
    </row>
    <row r="66" spans="1:10" s="2" customFormat="1" x14ac:dyDescent="0.25">
      <c r="A66"/>
      <c r="B66"/>
      <c r="C66"/>
      <c r="D66"/>
      <c r="H66" s="6"/>
      <c r="I66" s="6"/>
      <c r="J66"/>
    </row>
    <row r="67" spans="1:10" s="2" customFormat="1" x14ac:dyDescent="0.25">
      <c r="A67"/>
      <c r="B67"/>
      <c r="C67"/>
      <c r="D67"/>
      <c r="H67" s="6"/>
      <c r="I67" s="6"/>
      <c r="J67"/>
    </row>
    <row r="68" spans="1:10" s="2" customFormat="1" x14ac:dyDescent="0.25">
      <c r="A68"/>
      <c r="B68"/>
      <c r="C68"/>
      <c r="D68"/>
      <c r="H68" s="6"/>
      <c r="I68" s="6"/>
      <c r="J68"/>
    </row>
    <row r="69" spans="1:10" s="2" customFormat="1" x14ac:dyDescent="0.25">
      <c r="A69"/>
      <c r="B69"/>
      <c r="C69"/>
      <c r="D69"/>
      <c r="H69" s="6"/>
      <c r="I69" s="6"/>
      <c r="J69"/>
    </row>
    <row r="70" spans="1:10" s="2" customFormat="1" x14ac:dyDescent="0.25">
      <c r="A70"/>
      <c r="B70"/>
      <c r="C70"/>
      <c r="D70"/>
      <c r="H70" s="6"/>
      <c r="I70" s="6"/>
      <c r="J70"/>
    </row>
    <row r="71" spans="1:10" s="2" customFormat="1" x14ac:dyDescent="0.25">
      <c r="A71"/>
      <c r="B71"/>
      <c r="C71"/>
      <c r="D71"/>
      <c r="H71" s="6"/>
      <c r="I71" s="6"/>
      <c r="J71"/>
    </row>
    <row r="72" spans="1:10" s="2" customFormat="1" x14ac:dyDescent="0.25">
      <c r="A72"/>
      <c r="B72"/>
      <c r="C72"/>
      <c r="D72"/>
      <c r="H72" s="6"/>
      <c r="I72" s="6"/>
      <c r="J72"/>
    </row>
    <row r="73" spans="1:10" s="2" customFormat="1" x14ac:dyDescent="0.25">
      <c r="A73"/>
      <c r="B73"/>
      <c r="C73"/>
      <c r="D73"/>
      <c r="H73" s="6"/>
      <c r="I73" s="6"/>
      <c r="J73"/>
    </row>
    <row r="74" spans="1:10" s="2" customFormat="1" x14ac:dyDescent="0.25">
      <c r="A74"/>
      <c r="B74"/>
      <c r="C74"/>
      <c r="D74"/>
      <c r="H74" s="6"/>
      <c r="I74" s="6"/>
      <c r="J74"/>
    </row>
    <row r="75" spans="1:10" s="2" customFormat="1" x14ac:dyDescent="0.25">
      <c r="A75"/>
      <c r="B75"/>
      <c r="C75"/>
      <c r="D75"/>
      <c r="H75" s="6"/>
      <c r="I75" s="6"/>
      <c r="J75"/>
    </row>
    <row r="76" spans="1:10" s="2" customFormat="1" x14ac:dyDescent="0.25">
      <c r="A76"/>
      <c r="B76"/>
      <c r="C76"/>
      <c r="D76"/>
      <c r="H76" s="6"/>
      <c r="I76" s="6"/>
      <c r="J76"/>
    </row>
    <row r="77" spans="1:10" s="2" customFormat="1" x14ac:dyDescent="0.25">
      <c r="A77"/>
      <c r="B77"/>
      <c r="C77"/>
      <c r="D77"/>
      <c r="H77" s="6"/>
      <c r="I77" s="6"/>
      <c r="J77"/>
    </row>
    <row r="78" spans="1:10" s="2" customFormat="1" x14ac:dyDescent="0.25">
      <c r="A78"/>
      <c r="B78"/>
      <c r="C78"/>
      <c r="D78"/>
      <c r="H78" s="6"/>
      <c r="I78" s="6"/>
      <c r="J78"/>
    </row>
    <row r="79" spans="1:10" s="2" customFormat="1" x14ac:dyDescent="0.25">
      <c r="A79"/>
      <c r="B79"/>
      <c r="C79"/>
      <c r="D79"/>
      <c r="H79" s="6"/>
      <c r="I79" s="6"/>
      <c r="J79"/>
    </row>
    <row r="80" spans="1:10" s="2" customFormat="1" x14ac:dyDescent="0.25">
      <c r="A80"/>
      <c r="B80"/>
      <c r="C80"/>
      <c r="D80"/>
      <c r="H80" s="6"/>
      <c r="I80" s="6"/>
      <c r="J80"/>
    </row>
    <row r="81" spans="1:10" s="2" customFormat="1" x14ac:dyDescent="0.25">
      <c r="A81"/>
      <c r="B81"/>
      <c r="C81"/>
      <c r="D81"/>
      <c r="H81" s="6"/>
      <c r="I81" s="6"/>
      <c r="J81"/>
    </row>
    <row r="82" spans="1:10" s="2" customFormat="1" x14ac:dyDescent="0.25">
      <c r="A82"/>
      <c r="B82"/>
      <c r="C82"/>
      <c r="D82"/>
      <c r="H82" s="6"/>
      <c r="I82" s="6"/>
      <c r="J82"/>
    </row>
    <row r="83" spans="1:10" s="2" customFormat="1" x14ac:dyDescent="0.25">
      <c r="A83"/>
      <c r="B83"/>
      <c r="C83"/>
      <c r="D83"/>
      <c r="H83" s="6"/>
      <c r="I83" s="6"/>
      <c r="J83"/>
    </row>
    <row r="84" spans="1:10" s="2" customFormat="1" x14ac:dyDescent="0.25">
      <c r="A84"/>
      <c r="B84"/>
      <c r="C84"/>
      <c r="D84"/>
      <c r="H84" s="6"/>
      <c r="I84" s="6"/>
      <c r="J84"/>
    </row>
    <row r="85" spans="1:10" s="2" customFormat="1" x14ac:dyDescent="0.25">
      <c r="A85"/>
      <c r="B85"/>
      <c r="C85"/>
      <c r="D85"/>
      <c r="H85" s="6"/>
      <c r="I85" s="6"/>
      <c r="J85"/>
    </row>
    <row r="86" spans="1:10" s="2" customFormat="1" x14ac:dyDescent="0.25">
      <c r="A86"/>
      <c r="B86"/>
      <c r="C86"/>
      <c r="D86"/>
      <c r="H86" s="6"/>
      <c r="I86" s="6"/>
      <c r="J86"/>
    </row>
    <row r="87" spans="1:10" s="2" customFormat="1" x14ac:dyDescent="0.25">
      <c r="A87"/>
      <c r="B87"/>
      <c r="C87"/>
      <c r="D87"/>
      <c r="H87" s="6"/>
      <c r="I87" s="6"/>
      <c r="J87"/>
    </row>
    <row r="88" spans="1:10" s="2" customFormat="1" x14ac:dyDescent="0.25">
      <c r="A88"/>
      <c r="B88"/>
      <c r="C88"/>
      <c r="D88"/>
      <c r="H88" s="6"/>
      <c r="I88" s="6"/>
      <c r="J88"/>
    </row>
    <row r="89" spans="1:10" s="2" customFormat="1" x14ac:dyDescent="0.25">
      <c r="A89"/>
      <c r="B89"/>
      <c r="C89"/>
      <c r="D89"/>
      <c r="H89" s="6"/>
      <c r="I89" s="6"/>
      <c r="J89"/>
    </row>
    <row r="90" spans="1:10" s="2" customFormat="1" x14ac:dyDescent="0.25">
      <c r="A90"/>
      <c r="B90"/>
      <c r="C90"/>
      <c r="D90"/>
      <c r="H90" s="6"/>
      <c r="I90" s="6"/>
      <c r="J90"/>
    </row>
    <row r="91" spans="1:10" s="2" customFormat="1" x14ac:dyDescent="0.25">
      <c r="A91"/>
      <c r="B91"/>
      <c r="C91"/>
      <c r="D91"/>
      <c r="H91" s="6"/>
      <c r="I91" s="6"/>
      <c r="J91"/>
    </row>
    <row r="92" spans="1:10" s="2" customFormat="1" x14ac:dyDescent="0.25">
      <c r="A92"/>
      <c r="B92"/>
      <c r="C92"/>
      <c r="D92"/>
      <c r="H92" s="6"/>
      <c r="I92" s="6"/>
      <c r="J92"/>
    </row>
    <row r="93" spans="1:10" s="2" customFormat="1" x14ac:dyDescent="0.25">
      <c r="A93"/>
      <c r="B93"/>
      <c r="C93"/>
      <c r="D93"/>
      <c r="H93" s="6"/>
      <c r="I93" s="6"/>
      <c r="J93"/>
    </row>
    <row r="94" spans="1:10" s="2" customFormat="1" x14ac:dyDescent="0.25">
      <c r="A94"/>
      <c r="B94"/>
      <c r="C94"/>
      <c r="D94"/>
      <c r="H94" s="6"/>
      <c r="I94" s="6"/>
      <c r="J94"/>
    </row>
    <row r="95" spans="1:10" s="2" customFormat="1" x14ac:dyDescent="0.25">
      <c r="A95"/>
      <c r="B95"/>
      <c r="C95"/>
      <c r="D95"/>
      <c r="H95" s="6"/>
      <c r="I95" s="6"/>
      <c r="J95"/>
    </row>
    <row r="96" spans="1:10" s="2" customFormat="1" x14ac:dyDescent="0.25">
      <c r="A96"/>
      <c r="B96"/>
      <c r="C96"/>
      <c r="D96"/>
      <c r="H96" s="6"/>
      <c r="I96" s="6"/>
      <c r="J96"/>
    </row>
    <row r="97" spans="1:10" s="2" customFormat="1" x14ac:dyDescent="0.25">
      <c r="A97"/>
      <c r="B97"/>
      <c r="C97"/>
      <c r="D97"/>
      <c r="H97" s="6"/>
      <c r="I97" s="6"/>
      <c r="J97"/>
    </row>
    <row r="98" spans="1:10" s="2" customFormat="1" x14ac:dyDescent="0.25">
      <c r="A98"/>
      <c r="B98"/>
      <c r="C98"/>
      <c r="D98"/>
      <c r="H98" s="6"/>
      <c r="I98" s="6"/>
      <c r="J98"/>
    </row>
    <row r="99" spans="1:10" s="2" customFormat="1" x14ac:dyDescent="0.25">
      <c r="A99"/>
      <c r="B99"/>
      <c r="C99"/>
      <c r="D99"/>
      <c r="H99" s="6"/>
      <c r="I99" s="6"/>
      <c r="J99"/>
    </row>
    <row r="100" spans="1:10" s="2" customFormat="1" x14ac:dyDescent="0.25">
      <c r="A100"/>
      <c r="B100"/>
      <c r="C100"/>
      <c r="D100"/>
      <c r="H100" s="6"/>
      <c r="I100" s="6"/>
      <c r="J100"/>
    </row>
    <row r="101" spans="1:10" s="2" customFormat="1" x14ac:dyDescent="0.25">
      <c r="A101"/>
      <c r="B101"/>
      <c r="C101"/>
      <c r="D101"/>
      <c r="H101" s="6"/>
      <c r="I101" s="6"/>
      <c r="J101"/>
    </row>
    <row r="102" spans="1:10" s="2" customFormat="1" x14ac:dyDescent="0.25">
      <c r="A102"/>
      <c r="B102"/>
      <c r="C102"/>
      <c r="D102"/>
      <c r="H102" s="6"/>
      <c r="I102" s="6"/>
      <c r="J102"/>
    </row>
    <row r="103" spans="1:10" s="2" customFormat="1" x14ac:dyDescent="0.25">
      <c r="A103"/>
      <c r="B103"/>
      <c r="C103"/>
      <c r="D103"/>
      <c r="H103" s="6"/>
      <c r="I103" s="6"/>
      <c r="J103"/>
    </row>
    <row r="104" spans="1:10" s="2" customFormat="1" x14ac:dyDescent="0.25">
      <c r="A104"/>
      <c r="B104"/>
      <c r="C104"/>
      <c r="D104"/>
      <c r="H104" s="6"/>
      <c r="I104" s="6"/>
      <c r="J10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17A2-5390-4250-8FEA-2ACEB5808D39}">
  <sheetPr>
    <pageSetUpPr fitToPage="1"/>
  </sheetPr>
  <dimension ref="A1:J100"/>
  <sheetViews>
    <sheetView workbookViewId="0">
      <selection activeCell="B25" sqref="B25"/>
    </sheetView>
  </sheetViews>
  <sheetFormatPr baseColWidth="10" defaultRowHeight="15" x14ac:dyDescent="0.25"/>
  <cols>
    <col min="1" max="1" width="19" bestFit="1" customWidth="1"/>
    <col min="2" max="2" width="41.85546875" customWidth="1"/>
    <col min="3" max="3" width="15.28515625" customWidth="1"/>
    <col min="4" max="4" width="13.28515625" customWidth="1"/>
    <col min="5" max="5" width="12" customWidth="1"/>
    <col min="6" max="6" width="15.140625" customWidth="1"/>
    <col min="7" max="7" width="18.28515625" style="2" bestFit="1" customWidth="1"/>
    <col min="8" max="8" width="16.42578125" style="6" customWidth="1"/>
    <col min="9" max="9" width="16.28515625" style="6" bestFit="1" customWidth="1"/>
    <col min="10" max="10" width="20.28515625" bestFit="1" customWidth="1"/>
  </cols>
  <sheetData>
    <row r="1" spans="1:10" x14ac:dyDescent="0.25">
      <c r="A1" t="s">
        <v>53</v>
      </c>
    </row>
    <row r="2" spans="1:10" x14ac:dyDescent="0.25">
      <c r="A2" t="s">
        <v>52</v>
      </c>
    </row>
    <row r="5" spans="1:10" s="4" customFormat="1" ht="18.75" x14ac:dyDescent="0.3">
      <c r="A5" s="3" t="s">
        <v>4</v>
      </c>
      <c r="B5" s="3" t="s">
        <v>5</v>
      </c>
      <c r="C5" s="3" t="s">
        <v>8</v>
      </c>
      <c r="D5" s="3" t="s">
        <v>6</v>
      </c>
      <c r="E5" s="3" t="s">
        <v>9</v>
      </c>
      <c r="F5" s="3" t="s">
        <v>7</v>
      </c>
      <c r="G5" s="3" t="s">
        <v>51</v>
      </c>
      <c r="H5" s="3" t="s">
        <v>10</v>
      </c>
      <c r="I5" s="7" t="s">
        <v>65</v>
      </c>
      <c r="J5" s="7" t="s">
        <v>54</v>
      </c>
    </row>
    <row r="6" spans="1:10" x14ac:dyDescent="0.25">
      <c r="A6" t="s">
        <v>11</v>
      </c>
      <c r="B6" t="s">
        <v>37</v>
      </c>
      <c r="D6">
        <v>2</v>
      </c>
      <c r="F6" s="2"/>
      <c r="H6" s="2" t="s">
        <v>38</v>
      </c>
      <c r="J6" s="6"/>
    </row>
    <row r="7" spans="1:10" x14ac:dyDescent="0.25">
      <c r="A7" t="s">
        <v>11</v>
      </c>
      <c r="B7" t="s">
        <v>42</v>
      </c>
      <c r="D7">
        <v>2</v>
      </c>
      <c r="F7" s="2">
        <v>122</v>
      </c>
      <c r="G7" s="2">
        <f>F7*1.3</f>
        <v>158.6</v>
      </c>
      <c r="H7" s="2" t="s">
        <v>40</v>
      </c>
      <c r="J7" s="6"/>
    </row>
    <row r="8" spans="1:10" x14ac:dyDescent="0.25">
      <c r="A8" t="s">
        <v>11</v>
      </c>
      <c r="B8" t="s">
        <v>29</v>
      </c>
      <c r="D8">
        <v>1</v>
      </c>
      <c r="F8" s="2">
        <v>236</v>
      </c>
      <c r="G8" s="2">
        <f>F8*1.3</f>
        <v>306.8</v>
      </c>
      <c r="H8" s="2" t="s">
        <v>12</v>
      </c>
      <c r="J8" s="6"/>
    </row>
    <row r="9" spans="1:10" x14ac:dyDescent="0.25">
      <c r="A9" t="s">
        <v>11</v>
      </c>
      <c r="B9" t="s">
        <v>60</v>
      </c>
      <c r="C9" s="1">
        <v>44775</v>
      </c>
      <c r="D9">
        <v>2</v>
      </c>
      <c r="F9" s="2">
        <f>27/3</f>
        <v>9</v>
      </c>
      <c r="G9" s="2">
        <f>F9*1.3</f>
        <v>11.700000000000001</v>
      </c>
      <c r="H9" s="10" t="s">
        <v>53</v>
      </c>
      <c r="J9" s="6"/>
    </row>
    <row r="10" spans="1:10" x14ac:dyDescent="0.25">
      <c r="A10" t="s">
        <v>11</v>
      </c>
      <c r="B10" t="s">
        <v>46</v>
      </c>
      <c r="D10">
        <v>1</v>
      </c>
      <c r="E10" t="s">
        <v>45</v>
      </c>
      <c r="F10" s="2"/>
      <c r="H10" s="2"/>
      <c r="J10" s="6"/>
    </row>
    <row r="11" spans="1:10" x14ac:dyDescent="0.25">
      <c r="A11" t="s">
        <v>11</v>
      </c>
      <c r="B11" t="s">
        <v>63</v>
      </c>
      <c r="D11">
        <v>3</v>
      </c>
      <c r="F11" s="2">
        <v>210</v>
      </c>
      <c r="G11" s="2">
        <f t="shared" ref="G11:G18" si="0">F11*1.3</f>
        <v>273</v>
      </c>
      <c r="H11" s="2" t="s">
        <v>12</v>
      </c>
      <c r="J11" s="6"/>
    </row>
    <row r="12" spans="1:10" x14ac:dyDescent="0.25">
      <c r="A12" t="s">
        <v>11</v>
      </c>
      <c r="B12" t="s">
        <v>39</v>
      </c>
      <c r="D12">
        <v>1</v>
      </c>
      <c r="F12" s="2">
        <v>162.15</v>
      </c>
      <c r="G12" s="2">
        <f t="shared" si="0"/>
        <v>210.79500000000002</v>
      </c>
      <c r="H12" s="2" t="s">
        <v>40</v>
      </c>
      <c r="J12" s="6"/>
    </row>
    <row r="13" spans="1:10" x14ac:dyDescent="0.25">
      <c r="A13" t="s">
        <v>11</v>
      </c>
      <c r="B13" t="s">
        <v>23</v>
      </c>
      <c r="D13">
        <v>1</v>
      </c>
      <c r="F13" s="2">
        <v>533.70000000000005</v>
      </c>
      <c r="G13" s="2">
        <f t="shared" si="0"/>
        <v>693.81000000000006</v>
      </c>
      <c r="H13" s="2" t="s">
        <v>2</v>
      </c>
      <c r="J13" s="6"/>
    </row>
    <row r="14" spans="1:10" x14ac:dyDescent="0.25">
      <c r="A14" t="s">
        <v>11</v>
      </c>
      <c r="B14" t="s">
        <v>14</v>
      </c>
      <c r="D14">
        <v>1</v>
      </c>
      <c r="F14" s="2">
        <v>260</v>
      </c>
      <c r="G14" s="2">
        <f t="shared" si="0"/>
        <v>338</v>
      </c>
      <c r="H14" s="2" t="s">
        <v>2</v>
      </c>
      <c r="J14" s="6"/>
    </row>
    <row r="15" spans="1:10" x14ac:dyDescent="0.25">
      <c r="A15" t="s">
        <v>11</v>
      </c>
      <c r="B15" t="s">
        <v>13</v>
      </c>
      <c r="D15">
        <v>1</v>
      </c>
      <c r="F15" s="2">
        <v>128</v>
      </c>
      <c r="G15" s="2">
        <f t="shared" si="0"/>
        <v>166.4</v>
      </c>
      <c r="H15" s="2" t="s">
        <v>12</v>
      </c>
      <c r="J15" s="6"/>
    </row>
    <row r="16" spans="1:10" x14ac:dyDescent="0.25">
      <c r="A16" t="s">
        <v>11</v>
      </c>
      <c r="B16" t="s">
        <v>3</v>
      </c>
      <c r="C16" s="1">
        <v>44518</v>
      </c>
      <c r="D16">
        <v>1</v>
      </c>
      <c r="F16" s="2">
        <v>325.24</v>
      </c>
      <c r="G16" s="2">
        <f t="shared" si="0"/>
        <v>422.81200000000001</v>
      </c>
      <c r="H16" t="s">
        <v>2</v>
      </c>
      <c r="I16" s="8"/>
      <c r="J16" s="6"/>
    </row>
    <row r="17" spans="1:10" x14ac:dyDescent="0.25">
      <c r="A17" t="s">
        <v>11</v>
      </c>
      <c r="B17" t="s">
        <v>16</v>
      </c>
      <c r="D17">
        <v>1</v>
      </c>
      <c r="F17" s="2">
        <v>74</v>
      </c>
      <c r="G17" s="2">
        <f t="shared" si="0"/>
        <v>96.2</v>
      </c>
      <c r="H17" s="2" t="s">
        <v>12</v>
      </c>
      <c r="I17" s="8">
        <v>44861</v>
      </c>
      <c r="J17" s="6" t="s">
        <v>57</v>
      </c>
    </row>
    <row r="18" spans="1:10" x14ac:dyDescent="0.25">
      <c r="A18" t="s">
        <v>11</v>
      </c>
      <c r="B18" t="s">
        <v>19</v>
      </c>
      <c r="D18">
        <v>1</v>
      </c>
      <c r="F18" s="2">
        <v>93</v>
      </c>
      <c r="G18" s="2">
        <f t="shared" si="0"/>
        <v>120.9</v>
      </c>
      <c r="H18" s="2" t="s">
        <v>12</v>
      </c>
      <c r="J18" s="6"/>
    </row>
    <row r="19" spans="1:10" x14ac:dyDescent="0.25">
      <c r="A19" t="s">
        <v>11</v>
      </c>
      <c r="B19" t="s">
        <v>32</v>
      </c>
      <c r="D19">
        <v>1</v>
      </c>
      <c r="F19" s="2"/>
      <c r="H19" s="2"/>
      <c r="J19" s="6"/>
    </row>
    <row r="20" spans="1:10" x14ac:dyDescent="0.25">
      <c r="A20" t="s">
        <v>11</v>
      </c>
      <c r="B20" t="s">
        <v>44</v>
      </c>
      <c r="D20">
        <v>1</v>
      </c>
      <c r="F20" s="2">
        <v>106</v>
      </c>
      <c r="G20" s="2">
        <f>F20*1.3</f>
        <v>137.80000000000001</v>
      </c>
      <c r="H20" s="2" t="s">
        <v>12</v>
      </c>
      <c r="J20" s="6"/>
    </row>
    <row r="21" spans="1:10" x14ac:dyDescent="0.25">
      <c r="A21" t="s">
        <v>11</v>
      </c>
      <c r="B21" s="5" t="s">
        <v>22</v>
      </c>
      <c r="D21">
        <v>2</v>
      </c>
      <c r="F21" s="2">
        <v>47</v>
      </c>
      <c r="G21" s="2">
        <f>F21*1.3</f>
        <v>61.1</v>
      </c>
      <c r="H21" s="2" t="s">
        <v>12</v>
      </c>
      <c r="J21" s="6"/>
    </row>
    <row r="22" spans="1:10" x14ac:dyDescent="0.25">
      <c r="A22" t="s">
        <v>11</v>
      </c>
      <c r="B22" t="s">
        <v>61</v>
      </c>
      <c r="C22" s="1">
        <v>44775</v>
      </c>
      <c r="D22">
        <v>2</v>
      </c>
      <c r="F22" s="2">
        <f>57/3</f>
        <v>19</v>
      </c>
      <c r="G22" s="2">
        <f>F22*1.3</f>
        <v>24.7</v>
      </c>
      <c r="H22" s="10" t="s">
        <v>53</v>
      </c>
      <c r="J22" s="6"/>
    </row>
    <row r="23" spans="1:10" x14ac:dyDescent="0.25">
      <c r="A23" t="s">
        <v>11</v>
      </c>
      <c r="B23" t="s">
        <v>50</v>
      </c>
      <c r="D23">
        <v>1</v>
      </c>
      <c r="F23" s="2"/>
      <c r="H23" s="2"/>
      <c r="J23" s="6"/>
    </row>
    <row r="24" spans="1:10" x14ac:dyDescent="0.25">
      <c r="A24" t="s">
        <v>11</v>
      </c>
      <c r="B24" t="s">
        <v>33</v>
      </c>
      <c r="D24">
        <v>2</v>
      </c>
      <c r="F24" s="2">
        <v>204</v>
      </c>
      <c r="G24" s="2">
        <f>F24*1.3</f>
        <v>265.2</v>
      </c>
      <c r="H24" s="2" t="s">
        <v>12</v>
      </c>
      <c r="J24" s="6"/>
    </row>
    <row r="25" spans="1:10" x14ac:dyDescent="0.25">
      <c r="A25" t="s">
        <v>11</v>
      </c>
      <c r="B25" t="s">
        <v>31</v>
      </c>
      <c r="D25">
        <v>1</v>
      </c>
      <c r="F25" s="2">
        <v>231</v>
      </c>
      <c r="G25" s="2">
        <f>F25*1.3</f>
        <v>300.3</v>
      </c>
      <c r="H25" s="2" t="s">
        <v>12</v>
      </c>
      <c r="J25" s="6"/>
    </row>
    <row r="26" spans="1:10" x14ac:dyDescent="0.25">
      <c r="A26" t="s">
        <v>11</v>
      </c>
      <c r="B26" t="s">
        <v>24</v>
      </c>
      <c r="D26">
        <v>1</v>
      </c>
      <c r="F26" s="2"/>
      <c r="H26" s="2" t="s">
        <v>2</v>
      </c>
      <c r="J26" s="6"/>
    </row>
    <row r="27" spans="1:10" x14ac:dyDescent="0.25">
      <c r="A27" t="s">
        <v>11</v>
      </c>
      <c r="B27" t="s">
        <v>17</v>
      </c>
      <c r="D27">
        <v>1</v>
      </c>
      <c r="F27" s="2"/>
      <c r="H27" s="2" t="s">
        <v>18</v>
      </c>
      <c r="J27" s="6"/>
    </row>
    <row r="28" spans="1:10" x14ac:dyDescent="0.25">
      <c r="A28" t="s">
        <v>11</v>
      </c>
      <c r="B28" t="s">
        <v>48</v>
      </c>
      <c r="D28">
        <v>1</v>
      </c>
      <c r="F28" s="2"/>
      <c r="H28" s="2" t="s">
        <v>49</v>
      </c>
      <c r="J28" s="6"/>
    </row>
    <row r="29" spans="1:10" x14ac:dyDescent="0.25">
      <c r="A29" t="s">
        <v>11</v>
      </c>
      <c r="B29" t="s">
        <v>34</v>
      </c>
      <c r="D29">
        <v>1</v>
      </c>
      <c r="F29" s="2">
        <v>130</v>
      </c>
      <c r="G29" s="2">
        <f>F29*1.3</f>
        <v>169</v>
      </c>
      <c r="H29" s="2" t="s">
        <v>35</v>
      </c>
      <c r="J29" s="6"/>
    </row>
    <row r="30" spans="1:10" x14ac:dyDescent="0.25">
      <c r="A30" t="s">
        <v>11</v>
      </c>
      <c r="B30" t="s">
        <v>36</v>
      </c>
      <c r="D30">
        <v>1</v>
      </c>
      <c r="F30" s="2">
        <v>130</v>
      </c>
      <c r="G30" s="2">
        <f>F30*1.3</f>
        <v>169</v>
      </c>
      <c r="H30" s="2" t="s">
        <v>35</v>
      </c>
      <c r="J30" s="6"/>
    </row>
    <row r="31" spans="1:10" x14ac:dyDescent="0.25">
      <c r="A31" t="s">
        <v>11</v>
      </c>
      <c r="B31" t="s">
        <v>43</v>
      </c>
      <c r="D31">
        <v>2</v>
      </c>
      <c r="F31" s="2">
        <v>92</v>
      </c>
      <c r="G31" s="2">
        <f>F31*1.3</f>
        <v>119.60000000000001</v>
      </c>
      <c r="H31" s="2" t="s">
        <v>12</v>
      </c>
      <c r="J31" s="6"/>
    </row>
    <row r="32" spans="1:10" x14ac:dyDescent="0.25">
      <c r="A32" t="s">
        <v>11</v>
      </c>
      <c r="B32" t="s">
        <v>62</v>
      </c>
      <c r="D32">
        <v>1</v>
      </c>
      <c r="F32" s="2"/>
      <c r="H32" s="2" t="s">
        <v>64</v>
      </c>
      <c r="J32" s="6"/>
    </row>
    <row r="33" spans="1:10" x14ac:dyDescent="0.25">
      <c r="A33" t="s">
        <v>11</v>
      </c>
      <c r="B33" t="s">
        <v>27</v>
      </c>
      <c r="D33">
        <v>1</v>
      </c>
      <c r="F33" s="2">
        <v>21.3</v>
      </c>
      <c r="G33" s="2">
        <f>F33*1.3</f>
        <v>27.69</v>
      </c>
      <c r="H33" s="2" t="s">
        <v>28</v>
      </c>
      <c r="J33" s="6"/>
    </row>
    <row r="34" spans="1:10" x14ac:dyDescent="0.25">
      <c r="A34" t="s">
        <v>11</v>
      </c>
      <c r="B34" t="s">
        <v>20</v>
      </c>
      <c r="D34">
        <v>1</v>
      </c>
      <c r="F34" s="2">
        <v>878</v>
      </c>
      <c r="G34" s="2">
        <f>F34*1.3</f>
        <v>1141.4000000000001</v>
      </c>
      <c r="H34" s="2" t="s">
        <v>21</v>
      </c>
      <c r="J34" s="6"/>
    </row>
    <row r="35" spans="1:10" x14ac:dyDescent="0.25">
      <c r="A35" t="s">
        <v>11</v>
      </c>
      <c r="B35" t="s">
        <v>30</v>
      </c>
      <c r="D35">
        <v>1</v>
      </c>
      <c r="F35" s="2">
        <v>4337.6000000000004</v>
      </c>
      <c r="G35" s="2">
        <f>F35*1.3</f>
        <v>5638.880000000001</v>
      </c>
      <c r="H35" s="2" t="s">
        <v>12</v>
      </c>
      <c r="J35" s="6"/>
    </row>
    <row r="36" spans="1:10" x14ac:dyDescent="0.25">
      <c r="A36" t="s">
        <v>11</v>
      </c>
      <c r="B36" t="s">
        <v>25</v>
      </c>
      <c r="D36">
        <v>1</v>
      </c>
      <c r="F36" s="2">
        <v>148.15</v>
      </c>
      <c r="G36" s="2">
        <f>F36*1.3</f>
        <v>192.59500000000003</v>
      </c>
      <c r="H36" s="2" t="s">
        <v>26</v>
      </c>
      <c r="J36" s="6"/>
    </row>
    <row r="37" spans="1:10" x14ac:dyDescent="0.25">
      <c r="A37" t="s">
        <v>11</v>
      </c>
      <c r="B37" t="s">
        <v>59</v>
      </c>
      <c r="C37" s="1">
        <v>44775</v>
      </c>
      <c r="D37">
        <v>2</v>
      </c>
      <c r="F37" s="2">
        <f>54/3</f>
        <v>18</v>
      </c>
      <c r="G37" s="2">
        <f>F37*1.3</f>
        <v>23.400000000000002</v>
      </c>
      <c r="H37" s="10" t="s">
        <v>53</v>
      </c>
      <c r="J37" s="6"/>
    </row>
    <row r="38" spans="1:10" x14ac:dyDescent="0.25">
      <c r="A38" t="s">
        <v>11</v>
      </c>
      <c r="B38" t="s">
        <v>47</v>
      </c>
      <c r="D38">
        <v>1</v>
      </c>
      <c r="E38" t="s">
        <v>45</v>
      </c>
      <c r="F38" s="2"/>
      <c r="H38" s="2"/>
      <c r="J38" s="6"/>
    </row>
    <row r="39" spans="1:10" x14ac:dyDescent="0.25">
      <c r="A39" t="s">
        <v>11</v>
      </c>
      <c r="B39" t="s">
        <v>58</v>
      </c>
      <c r="C39" s="1">
        <v>44775</v>
      </c>
      <c r="D39">
        <v>2</v>
      </c>
      <c r="F39" s="2">
        <f>732/3</f>
        <v>244</v>
      </c>
      <c r="G39" s="2">
        <f>F39*1.3</f>
        <v>317.2</v>
      </c>
      <c r="H39" s="10" t="s">
        <v>53</v>
      </c>
      <c r="J39" s="6"/>
    </row>
    <row r="40" spans="1:10" x14ac:dyDescent="0.25">
      <c r="A40" t="s">
        <v>11</v>
      </c>
      <c r="B40" t="s">
        <v>15</v>
      </c>
      <c r="D40">
        <v>1</v>
      </c>
      <c r="F40" s="2"/>
      <c r="H40" s="2" t="s">
        <v>12</v>
      </c>
      <c r="J40" s="6"/>
    </row>
    <row r="41" spans="1:10" x14ac:dyDescent="0.25">
      <c r="A41" t="s">
        <v>11</v>
      </c>
      <c r="B41" t="s">
        <v>1</v>
      </c>
      <c r="C41" s="1">
        <v>44532</v>
      </c>
      <c r="D41">
        <v>2</v>
      </c>
      <c r="F41" s="2">
        <f>(129+6)/1.077</f>
        <v>125.34818941504179</v>
      </c>
      <c r="G41" s="2">
        <f>F41*1</f>
        <v>125.34818941504179</v>
      </c>
      <c r="H41" t="s">
        <v>0</v>
      </c>
      <c r="I41" s="8"/>
      <c r="J41" s="6"/>
    </row>
    <row r="42" spans="1:10" x14ac:dyDescent="0.25">
      <c r="E42" s="2"/>
      <c r="F42" s="2"/>
    </row>
    <row r="43" spans="1:10" x14ac:dyDescent="0.25">
      <c r="F43" s="9">
        <f>SUM(F6:F41)</f>
        <v>8884.4881894150421</v>
      </c>
      <c r="G43" s="9">
        <f>SUM(G6:G41)</f>
        <v>11512.230189415042</v>
      </c>
    </row>
    <row r="44" spans="1:10" x14ac:dyDescent="0.25">
      <c r="E44" s="2"/>
      <c r="F44" s="2"/>
    </row>
    <row r="45" spans="1:10" x14ac:dyDescent="0.25">
      <c r="E45" s="2"/>
      <c r="F45" s="2"/>
    </row>
    <row r="46" spans="1:10" x14ac:dyDescent="0.25">
      <c r="E46" s="2"/>
      <c r="F46" s="2"/>
    </row>
    <row r="47" spans="1:10" x14ac:dyDescent="0.25">
      <c r="E47" s="2"/>
      <c r="F47" s="2"/>
    </row>
    <row r="48" spans="1:10" s="2" customFormat="1" x14ac:dyDescent="0.25">
      <c r="A48"/>
      <c r="B48"/>
      <c r="C48"/>
      <c r="D48"/>
      <c r="H48" s="6"/>
      <c r="I48" s="6"/>
      <c r="J48"/>
    </row>
    <row r="49" spans="1:10" s="2" customFormat="1" x14ac:dyDescent="0.25">
      <c r="A49"/>
      <c r="B49"/>
      <c r="C49"/>
      <c r="D49"/>
      <c r="H49" s="6"/>
      <c r="I49" s="6"/>
      <c r="J49"/>
    </row>
    <row r="50" spans="1:10" s="2" customFormat="1" x14ac:dyDescent="0.25">
      <c r="A50"/>
      <c r="B50"/>
      <c r="C50"/>
      <c r="D50"/>
      <c r="H50" s="6"/>
      <c r="I50" s="6"/>
      <c r="J50"/>
    </row>
    <row r="51" spans="1:10" s="2" customFormat="1" x14ac:dyDescent="0.25">
      <c r="A51"/>
      <c r="B51"/>
      <c r="C51"/>
      <c r="D51"/>
      <c r="H51" s="6"/>
      <c r="I51" s="6"/>
      <c r="J51"/>
    </row>
    <row r="52" spans="1:10" s="2" customFormat="1" x14ac:dyDescent="0.25">
      <c r="A52"/>
      <c r="B52"/>
      <c r="C52"/>
      <c r="D52"/>
      <c r="H52" s="6"/>
      <c r="I52" s="6"/>
      <c r="J52"/>
    </row>
    <row r="53" spans="1:10" s="2" customFormat="1" x14ac:dyDescent="0.25">
      <c r="A53"/>
      <c r="B53"/>
      <c r="C53"/>
      <c r="D53"/>
      <c r="H53" s="6"/>
      <c r="I53" s="6"/>
      <c r="J53"/>
    </row>
    <row r="54" spans="1:10" s="2" customFormat="1" x14ac:dyDescent="0.25">
      <c r="A54"/>
      <c r="B54"/>
      <c r="C54"/>
      <c r="D54"/>
      <c r="H54" s="6"/>
      <c r="I54" s="6"/>
      <c r="J54"/>
    </row>
    <row r="55" spans="1:10" s="2" customFormat="1" x14ac:dyDescent="0.25">
      <c r="A55"/>
      <c r="B55"/>
      <c r="C55"/>
      <c r="D55"/>
      <c r="H55" s="6"/>
      <c r="I55" s="6"/>
      <c r="J55"/>
    </row>
    <row r="56" spans="1:10" s="2" customFormat="1" x14ac:dyDescent="0.25">
      <c r="A56"/>
      <c r="B56"/>
      <c r="C56"/>
      <c r="D56"/>
      <c r="H56" s="6"/>
      <c r="I56" s="6"/>
      <c r="J56"/>
    </row>
    <row r="57" spans="1:10" s="2" customFormat="1" x14ac:dyDescent="0.25">
      <c r="A57"/>
      <c r="B57"/>
      <c r="C57"/>
      <c r="D57"/>
      <c r="H57" s="6"/>
      <c r="I57" s="6"/>
      <c r="J57"/>
    </row>
    <row r="58" spans="1:10" s="2" customFormat="1" x14ac:dyDescent="0.25">
      <c r="A58"/>
      <c r="B58"/>
      <c r="C58"/>
      <c r="D58"/>
      <c r="H58" s="6"/>
      <c r="I58" s="6"/>
      <c r="J58"/>
    </row>
    <row r="59" spans="1:10" s="2" customFormat="1" x14ac:dyDescent="0.25">
      <c r="A59"/>
      <c r="B59"/>
      <c r="C59"/>
      <c r="D59"/>
      <c r="H59" s="6"/>
      <c r="I59" s="6"/>
      <c r="J59"/>
    </row>
    <row r="60" spans="1:10" s="2" customFormat="1" x14ac:dyDescent="0.25">
      <c r="A60"/>
      <c r="B60"/>
      <c r="C60"/>
      <c r="D60"/>
      <c r="H60" s="6"/>
      <c r="I60" s="6"/>
      <c r="J60"/>
    </row>
    <row r="61" spans="1:10" s="2" customFormat="1" x14ac:dyDescent="0.25">
      <c r="A61"/>
      <c r="B61"/>
      <c r="C61"/>
      <c r="D61"/>
      <c r="H61" s="6"/>
      <c r="I61" s="6"/>
      <c r="J61"/>
    </row>
    <row r="62" spans="1:10" s="2" customFormat="1" x14ac:dyDescent="0.25">
      <c r="A62"/>
      <c r="B62"/>
      <c r="C62"/>
      <c r="D62"/>
      <c r="H62" s="6"/>
      <c r="I62" s="6"/>
      <c r="J62"/>
    </row>
    <row r="63" spans="1:10" s="2" customFormat="1" x14ac:dyDescent="0.25">
      <c r="A63"/>
      <c r="B63"/>
      <c r="C63"/>
      <c r="D63"/>
      <c r="H63" s="6"/>
      <c r="I63" s="6"/>
      <c r="J63"/>
    </row>
    <row r="64" spans="1:10" s="2" customFormat="1" x14ac:dyDescent="0.25">
      <c r="A64"/>
      <c r="B64"/>
      <c r="C64"/>
      <c r="D64"/>
      <c r="H64" s="6"/>
      <c r="I64" s="6"/>
      <c r="J64"/>
    </row>
    <row r="65" spans="1:10" s="2" customFormat="1" x14ac:dyDescent="0.25">
      <c r="A65"/>
      <c r="B65"/>
      <c r="C65"/>
      <c r="D65"/>
      <c r="H65" s="6"/>
      <c r="I65" s="6"/>
      <c r="J65"/>
    </row>
    <row r="66" spans="1:10" s="2" customFormat="1" x14ac:dyDescent="0.25">
      <c r="A66"/>
      <c r="B66"/>
      <c r="C66"/>
      <c r="D66"/>
      <c r="H66" s="6"/>
      <c r="I66" s="6"/>
      <c r="J66"/>
    </row>
    <row r="67" spans="1:10" s="2" customFormat="1" x14ac:dyDescent="0.25">
      <c r="A67"/>
      <c r="B67"/>
      <c r="C67"/>
      <c r="D67"/>
      <c r="H67" s="6"/>
      <c r="I67" s="6"/>
      <c r="J67"/>
    </row>
    <row r="68" spans="1:10" s="2" customFormat="1" x14ac:dyDescent="0.25">
      <c r="A68"/>
      <c r="B68"/>
      <c r="C68"/>
      <c r="D68"/>
      <c r="H68" s="6"/>
      <c r="I68" s="6"/>
      <c r="J68"/>
    </row>
    <row r="69" spans="1:10" s="2" customFormat="1" x14ac:dyDescent="0.25">
      <c r="A69"/>
      <c r="B69"/>
      <c r="C69"/>
      <c r="D69"/>
      <c r="H69" s="6"/>
      <c r="I69" s="6"/>
      <c r="J69"/>
    </row>
    <row r="70" spans="1:10" s="2" customFormat="1" x14ac:dyDescent="0.25">
      <c r="A70"/>
      <c r="B70"/>
      <c r="C70"/>
      <c r="D70"/>
      <c r="H70" s="6"/>
      <c r="I70" s="6"/>
      <c r="J70"/>
    </row>
    <row r="71" spans="1:10" s="2" customFormat="1" x14ac:dyDescent="0.25">
      <c r="A71"/>
      <c r="B71"/>
      <c r="C71"/>
      <c r="D71"/>
      <c r="H71" s="6"/>
      <c r="I71" s="6"/>
      <c r="J71"/>
    </row>
    <row r="72" spans="1:10" s="2" customFormat="1" x14ac:dyDescent="0.25">
      <c r="A72"/>
      <c r="B72"/>
      <c r="C72"/>
      <c r="D72"/>
      <c r="H72" s="6"/>
      <c r="I72" s="6"/>
      <c r="J72"/>
    </row>
    <row r="73" spans="1:10" s="2" customFormat="1" x14ac:dyDescent="0.25">
      <c r="A73"/>
      <c r="B73"/>
      <c r="C73"/>
      <c r="D73"/>
      <c r="H73" s="6"/>
      <c r="I73" s="6"/>
      <c r="J73"/>
    </row>
    <row r="74" spans="1:10" s="2" customFormat="1" x14ac:dyDescent="0.25">
      <c r="A74"/>
      <c r="B74"/>
      <c r="C74"/>
      <c r="D74"/>
      <c r="H74" s="6"/>
      <c r="I74" s="6"/>
      <c r="J74"/>
    </row>
    <row r="75" spans="1:10" s="2" customFormat="1" x14ac:dyDescent="0.25">
      <c r="A75"/>
      <c r="B75"/>
      <c r="C75"/>
      <c r="D75"/>
      <c r="H75" s="6"/>
      <c r="I75" s="6"/>
      <c r="J75"/>
    </row>
    <row r="76" spans="1:10" s="2" customFormat="1" x14ac:dyDescent="0.25">
      <c r="A76"/>
      <c r="B76"/>
      <c r="C76"/>
      <c r="D76"/>
      <c r="H76" s="6"/>
      <c r="I76" s="6"/>
      <c r="J76"/>
    </row>
    <row r="77" spans="1:10" s="2" customFormat="1" x14ac:dyDescent="0.25">
      <c r="A77"/>
      <c r="B77"/>
      <c r="C77"/>
      <c r="D77"/>
      <c r="H77" s="6"/>
      <c r="I77" s="6"/>
      <c r="J77"/>
    </row>
    <row r="78" spans="1:10" s="2" customFormat="1" x14ac:dyDescent="0.25">
      <c r="A78"/>
      <c r="B78"/>
      <c r="C78"/>
      <c r="D78"/>
      <c r="H78" s="6"/>
      <c r="I78" s="6"/>
      <c r="J78"/>
    </row>
    <row r="79" spans="1:10" s="2" customFormat="1" x14ac:dyDescent="0.25">
      <c r="A79"/>
      <c r="B79"/>
      <c r="C79"/>
      <c r="D79"/>
      <c r="H79" s="6"/>
      <c r="I79" s="6"/>
      <c r="J79"/>
    </row>
    <row r="80" spans="1:10" s="2" customFormat="1" x14ac:dyDescent="0.25">
      <c r="A80"/>
      <c r="B80"/>
      <c r="C80"/>
      <c r="D80"/>
      <c r="H80" s="6"/>
      <c r="I80" s="6"/>
      <c r="J80"/>
    </row>
    <row r="81" spans="1:10" s="2" customFormat="1" x14ac:dyDescent="0.25">
      <c r="A81"/>
      <c r="B81"/>
      <c r="C81"/>
      <c r="D81"/>
      <c r="H81" s="6"/>
      <c r="I81" s="6"/>
      <c r="J81"/>
    </row>
    <row r="82" spans="1:10" s="2" customFormat="1" x14ac:dyDescent="0.25">
      <c r="A82"/>
      <c r="B82"/>
      <c r="C82"/>
      <c r="D82"/>
      <c r="H82" s="6"/>
      <c r="I82" s="6"/>
      <c r="J82"/>
    </row>
    <row r="83" spans="1:10" s="2" customFormat="1" x14ac:dyDescent="0.25">
      <c r="A83"/>
      <c r="B83"/>
      <c r="C83"/>
      <c r="D83"/>
      <c r="H83" s="6"/>
      <c r="I83" s="6"/>
      <c r="J83"/>
    </row>
    <row r="84" spans="1:10" s="2" customFormat="1" x14ac:dyDescent="0.25">
      <c r="A84"/>
      <c r="B84"/>
      <c r="C84"/>
      <c r="D84"/>
      <c r="H84" s="6"/>
      <c r="I84" s="6"/>
      <c r="J84"/>
    </row>
    <row r="85" spans="1:10" s="2" customFormat="1" x14ac:dyDescent="0.25">
      <c r="A85"/>
      <c r="B85"/>
      <c r="C85"/>
      <c r="D85"/>
      <c r="H85" s="6"/>
      <c r="I85" s="6"/>
      <c r="J85"/>
    </row>
    <row r="86" spans="1:10" s="2" customFormat="1" x14ac:dyDescent="0.25">
      <c r="A86"/>
      <c r="B86"/>
      <c r="C86"/>
      <c r="D86"/>
      <c r="H86" s="6"/>
      <c r="I86" s="6"/>
      <c r="J86"/>
    </row>
    <row r="87" spans="1:10" s="2" customFormat="1" x14ac:dyDescent="0.25">
      <c r="A87"/>
      <c r="B87"/>
      <c r="C87"/>
      <c r="D87"/>
      <c r="H87" s="6"/>
      <c r="I87" s="6"/>
      <c r="J87"/>
    </row>
    <row r="88" spans="1:10" s="2" customFormat="1" x14ac:dyDescent="0.25">
      <c r="A88"/>
      <c r="B88"/>
      <c r="C88"/>
      <c r="D88"/>
      <c r="H88" s="6"/>
      <c r="I88" s="6"/>
      <c r="J88"/>
    </row>
    <row r="89" spans="1:10" s="2" customFormat="1" x14ac:dyDescent="0.25">
      <c r="A89"/>
      <c r="B89"/>
      <c r="C89"/>
      <c r="D89"/>
      <c r="H89" s="6"/>
      <c r="I89" s="6"/>
      <c r="J89"/>
    </row>
    <row r="90" spans="1:10" s="2" customFormat="1" x14ac:dyDescent="0.25">
      <c r="A90"/>
      <c r="B90"/>
      <c r="C90"/>
      <c r="D90"/>
      <c r="H90" s="6"/>
      <c r="I90" s="6"/>
      <c r="J90"/>
    </row>
    <row r="91" spans="1:10" s="2" customFormat="1" x14ac:dyDescent="0.25">
      <c r="A91"/>
      <c r="B91"/>
      <c r="C91"/>
      <c r="D91"/>
      <c r="H91" s="6"/>
      <c r="I91" s="6"/>
      <c r="J91"/>
    </row>
    <row r="92" spans="1:10" s="2" customFormat="1" x14ac:dyDescent="0.25">
      <c r="A92"/>
      <c r="B92"/>
      <c r="C92"/>
      <c r="D92"/>
      <c r="H92" s="6"/>
      <c r="I92" s="6"/>
      <c r="J92"/>
    </row>
    <row r="93" spans="1:10" s="2" customFormat="1" x14ac:dyDescent="0.25">
      <c r="A93"/>
      <c r="B93"/>
      <c r="C93"/>
      <c r="D93"/>
      <c r="H93" s="6"/>
      <c r="I93" s="6"/>
      <c r="J93"/>
    </row>
    <row r="94" spans="1:10" s="2" customFormat="1" x14ac:dyDescent="0.25">
      <c r="A94"/>
      <c r="B94"/>
      <c r="C94"/>
      <c r="D94"/>
      <c r="H94" s="6"/>
      <c r="I94" s="6"/>
      <c r="J94"/>
    </row>
    <row r="95" spans="1:10" s="2" customFormat="1" x14ac:dyDescent="0.25">
      <c r="A95"/>
      <c r="B95"/>
      <c r="C95"/>
      <c r="D95"/>
      <c r="H95" s="6"/>
      <c r="I95" s="6"/>
      <c r="J95"/>
    </row>
    <row r="96" spans="1:10" s="2" customFormat="1" x14ac:dyDescent="0.25">
      <c r="A96"/>
      <c r="B96"/>
      <c r="C96"/>
      <c r="D96"/>
      <c r="H96" s="6"/>
      <c r="I96" s="6"/>
      <c r="J96"/>
    </row>
    <row r="97" spans="1:10" s="2" customFormat="1" x14ac:dyDescent="0.25">
      <c r="A97"/>
      <c r="B97"/>
      <c r="C97"/>
      <c r="D97"/>
      <c r="H97" s="6"/>
      <c r="I97" s="6"/>
      <c r="J97"/>
    </row>
    <row r="98" spans="1:10" s="2" customFormat="1" x14ac:dyDescent="0.25">
      <c r="A98"/>
      <c r="B98"/>
      <c r="C98"/>
      <c r="D98"/>
      <c r="H98" s="6"/>
      <c r="I98" s="6"/>
      <c r="J98"/>
    </row>
    <row r="99" spans="1:10" s="2" customFormat="1" x14ac:dyDescent="0.25">
      <c r="A99"/>
      <c r="B99"/>
      <c r="C99"/>
      <c r="D99"/>
      <c r="H99" s="6"/>
      <c r="I99" s="6"/>
      <c r="J99"/>
    </row>
    <row r="100" spans="1:10" s="2" customFormat="1" x14ac:dyDescent="0.25">
      <c r="A100"/>
      <c r="B100"/>
      <c r="C100"/>
      <c r="D100"/>
      <c r="H100" s="6"/>
      <c r="I100" s="6"/>
      <c r="J10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C5CC-ACD0-4550-BAAE-51671A3FDBBE}">
  <sheetPr>
    <pageSetUpPr fitToPage="1"/>
  </sheetPr>
  <dimension ref="A1:J101"/>
  <sheetViews>
    <sheetView workbookViewId="0">
      <selection activeCell="I23" sqref="I23"/>
    </sheetView>
  </sheetViews>
  <sheetFormatPr baseColWidth="10" defaultRowHeight="15" x14ac:dyDescent="0.25"/>
  <cols>
    <col min="1" max="1" width="19" bestFit="1" customWidth="1"/>
    <col min="2" max="2" width="41.85546875" customWidth="1"/>
    <col min="3" max="3" width="15.28515625" customWidth="1"/>
    <col min="4" max="4" width="13.28515625" customWidth="1"/>
    <col min="5" max="5" width="12" customWidth="1"/>
    <col min="6" max="6" width="15.140625" customWidth="1"/>
    <col min="7" max="7" width="18.28515625" style="2" bestFit="1" customWidth="1"/>
    <col min="8" max="8" width="16.42578125" style="6" customWidth="1"/>
    <col min="9" max="9" width="16.28515625" style="6" bestFit="1" customWidth="1"/>
    <col min="10" max="10" width="20.28515625" bestFit="1" customWidth="1"/>
  </cols>
  <sheetData>
    <row r="1" spans="1:10" x14ac:dyDescent="0.25">
      <c r="A1" t="s">
        <v>53</v>
      </c>
    </row>
    <row r="2" spans="1:10" x14ac:dyDescent="0.25">
      <c r="A2" t="s">
        <v>52</v>
      </c>
    </row>
    <row r="5" spans="1:10" s="4" customFormat="1" ht="18.75" x14ac:dyDescent="0.3">
      <c r="A5" s="3" t="s">
        <v>4</v>
      </c>
      <c r="B5" s="3" t="s">
        <v>5</v>
      </c>
      <c r="C5" s="3" t="s">
        <v>8</v>
      </c>
      <c r="D5" s="3" t="s">
        <v>6</v>
      </c>
      <c r="E5" s="3" t="s">
        <v>9</v>
      </c>
      <c r="F5" s="3" t="s">
        <v>7</v>
      </c>
      <c r="G5" s="3" t="s">
        <v>51</v>
      </c>
      <c r="H5" s="3" t="s">
        <v>10</v>
      </c>
      <c r="I5" s="7" t="s">
        <v>65</v>
      </c>
      <c r="J5" s="7" t="s">
        <v>54</v>
      </c>
    </row>
    <row r="6" spans="1:10" x14ac:dyDescent="0.25">
      <c r="A6" t="s">
        <v>11</v>
      </c>
      <c r="B6" t="s">
        <v>37</v>
      </c>
      <c r="D6">
        <v>2</v>
      </c>
      <c r="F6" s="2"/>
      <c r="H6" s="2" t="s">
        <v>38</v>
      </c>
      <c r="J6" s="6"/>
    </row>
    <row r="7" spans="1:10" x14ac:dyDescent="0.25">
      <c r="A7" t="s">
        <v>11</v>
      </c>
      <c r="B7" t="s">
        <v>42</v>
      </c>
      <c r="D7">
        <v>2</v>
      </c>
      <c r="F7" s="2">
        <v>122</v>
      </c>
      <c r="G7" s="2">
        <f>F7*1.3</f>
        <v>158.6</v>
      </c>
      <c r="H7" s="2" t="s">
        <v>40</v>
      </c>
      <c r="J7" s="6"/>
    </row>
    <row r="8" spans="1:10" x14ac:dyDescent="0.25">
      <c r="A8" t="s">
        <v>11</v>
      </c>
      <c r="B8" t="s">
        <v>29</v>
      </c>
      <c r="D8">
        <v>1</v>
      </c>
      <c r="F8" s="2">
        <v>236</v>
      </c>
      <c r="G8" s="2">
        <f>F8*1.3</f>
        <v>306.8</v>
      </c>
      <c r="H8" s="2" t="s">
        <v>12</v>
      </c>
      <c r="J8" s="6"/>
    </row>
    <row r="9" spans="1:10" x14ac:dyDescent="0.25">
      <c r="A9" t="s">
        <v>11</v>
      </c>
      <c r="B9" t="s">
        <v>60</v>
      </c>
      <c r="C9" s="1">
        <v>44775</v>
      </c>
      <c r="D9">
        <v>2</v>
      </c>
      <c r="F9" s="2">
        <f>27/3</f>
        <v>9</v>
      </c>
      <c r="G9" s="2">
        <f>F9*1.3</f>
        <v>11.700000000000001</v>
      </c>
      <c r="H9" s="10" t="s">
        <v>53</v>
      </c>
      <c r="J9" s="6"/>
    </row>
    <row r="10" spans="1:10" x14ac:dyDescent="0.25">
      <c r="A10" t="s">
        <v>11</v>
      </c>
      <c r="B10" t="s">
        <v>46</v>
      </c>
      <c r="D10">
        <v>1</v>
      </c>
      <c r="E10" t="s">
        <v>45</v>
      </c>
      <c r="F10" s="2"/>
      <c r="H10" s="2"/>
      <c r="J10" s="6"/>
    </row>
    <row r="11" spans="1:10" x14ac:dyDescent="0.25">
      <c r="A11" t="s">
        <v>11</v>
      </c>
      <c r="B11" t="s">
        <v>63</v>
      </c>
      <c r="D11">
        <v>2</v>
      </c>
      <c r="F11" s="2">
        <v>210</v>
      </c>
      <c r="G11" s="2">
        <f t="shared" ref="G11:G18" si="0">F11*1.3</f>
        <v>273</v>
      </c>
      <c r="H11" s="2" t="s">
        <v>12</v>
      </c>
      <c r="J11" s="6"/>
    </row>
    <row r="12" spans="1:10" x14ac:dyDescent="0.25">
      <c r="A12" t="s">
        <v>11</v>
      </c>
      <c r="B12" t="s">
        <v>39</v>
      </c>
      <c r="D12">
        <v>1</v>
      </c>
      <c r="F12" s="2">
        <v>162.15</v>
      </c>
      <c r="G12" s="2">
        <f t="shared" si="0"/>
        <v>210.79500000000002</v>
      </c>
      <c r="H12" s="2" t="s">
        <v>40</v>
      </c>
      <c r="J12" s="6"/>
    </row>
    <row r="13" spans="1:10" x14ac:dyDescent="0.25">
      <c r="A13" t="s">
        <v>11</v>
      </c>
      <c r="B13" t="s">
        <v>23</v>
      </c>
      <c r="D13">
        <v>1</v>
      </c>
      <c r="F13" s="2">
        <v>533.70000000000005</v>
      </c>
      <c r="G13" s="2">
        <f t="shared" si="0"/>
        <v>693.81000000000006</v>
      </c>
      <c r="H13" s="2" t="s">
        <v>2</v>
      </c>
      <c r="J13" s="6"/>
    </row>
    <row r="14" spans="1:10" x14ac:dyDescent="0.25">
      <c r="A14" t="s">
        <v>11</v>
      </c>
      <c r="B14" t="s">
        <v>14</v>
      </c>
      <c r="D14">
        <v>1</v>
      </c>
      <c r="F14" s="2">
        <v>260</v>
      </c>
      <c r="G14" s="2">
        <f t="shared" si="0"/>
        <v>338</v>
      </c>
      <c r="H14" s="2" t="s">
        <v>2</v>
      </c>
      <c r="J14" s="6"/>
    </row>
    <row r="15" spans="1:10" x14ac:dyDescent="0.25">
      <c r="A15" t="s">
        <v>11</v>
      </c>
      <c r="B15" t="s">
        <v>13</v>
      </c>
      <c r="D15">
        <v>1</v>
      </c>
      <c r="F15" s="2">
        <v>128</v>
      </c>
      <c r="G15" s="2">
        <f t="shared" si="0"/>
        <v>166.4</v>
      </c>
      <c r="H15" s="2" t="s">
        <v>12</v>
      </c>
      <c r="J15" s="6"/>
    </row>
    <row r="16" spans="1:10" x14ac:dyDescent="0.25">
      <c r="A16" t="s">
        <v>11</v>
      </c>
      <c r="B16" t="s">
        <v>3</v>
      </c>
      <c r="C16" s="1">
        <v>44518</v>
      </c>
      <c r="D16">
        <v>1</v>
      </c>
      <c r="F16" s="2">
        <v>325.24</v>
      </c>
      <c r="G16" s="2">
        <f t="shared" si="0"/>
        <v>422.81200000000001</v>
      </c>
      <c r="H16" t="s">
        <v>2</v>
      </c>
      <c r="I16" s="8"/>
      <c r="J16" s="6"/>
    </row>
    <row r="17" spans="1:10" x14ac:dyDescent="0.25">
      <c r="A17" t="s">
        <v>11</v>
      </c>
      <c r="B17" t="s">
        <v>16</v>
      </c>
      <c r="D17">
        <v>1</v>
      </c>
      <c r="F17" s="2">
        <v>74</v>
      </c>
      <c r="G17" s="2">
        <f t="shared" si="0"/>
        <v>96.2</v>
      </c>
      <c r="H17" s="2" t="s">
        <v>12</v>
      </c>
      <c r="I17" s="8">
        <v>44861</v>
      </c>
      <c r="J17" s="6" t="s">
        <v>57</v>
      </c>
    </row>
    <row r="18" spans="1:10" x14ac:dyDescent="0.25">
      <c r="A18" t="s">
        <v>11</v>
      </c>
      <c r="B18" t="s">
        <v>19</v>
      </c>
      <c r="D18">
        <v>1</v>
      </c>
      <c r="F18" s="2">
        <v>93</v>
      </c>
      <c r="G18" s="2">
        <f t="shared" si="0"/>
        <v>120.9</v>
      </c>
      <c r="H18" s="2" t="s">
        <v>12</v>
      </c>
      <c r="J18" s="6"/>
    </row>
    <row r="19" spans="1:10" x14ac:dyDescent="0.25">
      <c r="A19" t="s">
        <v>11</v>
      </c>
      <c r="B19" t="s">
        <v>32</v>
      </c>
      <c r="D19">
        <v>1</v>
      </c>
      <c r="F19" s="2"/>
      <c r="H19" s="2"/>
      <c r="J19" s="6"/>
    </row>
    <row r="20" spans="1:10" x14ac:dyDescent="0.25">
      <c r="A20" t="s">
        <v>11</v>
      </c>
      <c r="B20" t="s">
        <v>44</v>
      </c>
      <c r="D20">
        <v>1</v>
      </c>
      <c r="F20" s="2">
        <v>106</v>
      </c>
      <c r="G20" s="2">
        <f>F20*1.3</f>
        <v>137.80000000000001</v>
      </c>
      <c r="H20" s="2" t="s">
        <v>12</v>
      </c>
      <c r="J20" s="6"/>
    </row>
    <row r="21" spans="1:10" x14ac:dyDescent="0.25">
      <c r="A21" t="s">
        <v>11</v>
      </c>
      <c r="B21" s="5" t="s">
        <v>22</v>
      </c>
      <c r="D21">
        <v>2</v>
      </c>
      <c r="F21" s="2">
        <v>47</v>
      </c>
      <c r="G21" s="2">
        <f>F21*1.3</f>
        <v>61.1</v>
      </c>
      <c r="H21" s="2" t="s">
        <v>12</v>
      </c>
      <c r="J21" s="6"/>
    </row>
    <row r="22" spans="1:10" x14ac:dyDescent="0.25">
      <c r="A22" t="s">
        <v>11</v>
      </c>
      <c r="B22" t="s">
        <v>61</v>
      </c>
      <c r="C22" s="1">
        <v>44775</v>
      </c>
      <c r="D22">
        <v>2</v>
      </c>
      <c r="F22" s="2">
        <f>57/3</f>
        <v>19</v>
      </c>
      <c r="G22" s="2">
        <f>F22*1.3</f>
        <v>24.7</v>
      </c>
      <c r="H22" s="10" t="s">
        <v>53</v>
      </c>
      <c r="J22" s="6"/>
    </row>
    <row r="23" spans="1:10" x14ac:dyDescent="0.25">
      <c r="A23" t="s">
        <v>11</v>
      </c>
      <c r="B23" t="s">
        <v>50</v>
      </c>
      <c r="D23">
        <v>1</v>
      </c>
      <c r="F23" s="2"/>
      <c r="H23" s="2"/>
      <c r="J23" s="6"/>
    </row>
    <row r="24" spans="1:10" x14ac:dyDescent="0.25">
      <c r="A24" t="s">
        <v>11</v>
      </c>
      <c r="B24" t="s">
        <v>33</v>
      </c>
      <c r="D24">
        <v>2</v>
      </c>
      <c r="F24" s="2">
        <v>204</v>
      </c>
      <c r="G24" s="2">
        <f>F24*1.3</f>
        <v>265.2</v>
      </c>
      <c r="H24" s="2" t="s">
        <v>12</v>
      </c>
      <c r="J24" s="6"/>
    </row>
    <row r="25" spans="1:10" x14ac:dyDescent="0.25">
      <c r="A25" t="s">
        <v>11</v>
      </c>
      <c r="B25" t="s">
        <v>31</v>
      </c>
      <c r="D25">
        <v>1</v>
      </c>
      <c r="F25" s="2">
        <v>231</v>
      </c>
      <c r="G25" s="2">
        <f>F25*1.3</f>
        <v>300.3</v>
      </c>
      <c r="H25" s="2" t="s">
        <v>12</v>
      </c>
      <c r="J25" s="6"/>
    </row>
    <row r="26" spans="1:10" x14ac:dyDescent="0.25">
      <c r="A26" t="s">
        <v>11</v>
      </c>
      <c r="B26" t="s">
        <v>24</v>
      </c>
      <c r="D26">
        <v>1</v>
      </c>
      <c r="F26" s="2"/>
      <c r="H26" s="2" t="s">
        <v>2</v>
      </c>
      <c r="J26" s="6"/>
    </row>
    <row r="27" spans="1:10" x14ac:dyDescent="0.25">
      <c r="A27" t="s">
        <v>11</v>
      </c>
      <c r="B27" t="s">
        <v>17</v>
      </c>
      <c r="D27">
        <v>1</v>
      </c>
      <c r="F27" s="2"/>
      <c r="H27" s="2" t="s">
        <v>18</v>
      </c>
      <c r="J27" s="6"/>
    </row>
    <row r="28" spans="1:10" x14ac:dyDescent="0.25">
      <c r="A28" t="s">
        <v>11</v>
      </c>
      <c r="B28" t="s">
        <v>56</v>
      </c>
      <c r="C28" s="1">
        <v>44540</v>
      </c>
      <c r="D28">
        <v>1</v>
      </c>
      <c r="F28" s="2">
        <v>475</v>
      </c>
      <c r="G28" s="2">
        <f>F28*1.3</f>
        <v>617.5</v>
      </c>
      <c r="H28" s="2" t="s">
        <v>41</v>
      </c>
      <c r="I28" s="8">
        <v>44721</v>
      </c>
      <c r="J28" s="6" t="s">
        <v>55</v>
      </c>
    </row>
    <row r="29" spans="1:10" x14ac:dyDescent="0.25">
      <c r="A29" t="s">
        <v>11</v>
      </c>
      <c r="B29" t="s">
        <v>48</v>
      </c>
      <c r="D29">
        <v>1</v>
      </c>
      <c r="F29" s="2"/>
      <c r="H29" s="2" t="s">
        <v>49</v>
      </c>
      <c r="J29" s="6"/>
    </row>
    <row r="30" spans="1:10" x14ac:dyDescent="0.25">
      <c r="A30" t="s">
        <v>11</v>
      </c>
      <c r="B30" t="s">
        <v>34</v>
      </c>
      <c r="D30">
        <v>1</v>
      </c>
      <c r="F30" s="2">
        <v>130</v>
      </c>
      <c r="G30" s="2">
        <f>F30*1.3</f>
        <v>169</v>
      </c>
      <c r="H30" s="2" t="s">
        <v>35</v>
      </c>
      <c r="J30" s="6"/>
    </row>
    <row r="31" spans="1:10" x14ac:dyDescent="0.25">
      <c r="A31" t="s">
        <v>11</v>
      </c>
      <c r="B31" t="s">
        <v>36</v>
      </c>
      <c r="D31">
        <v>1</v>
      </c>
      <c r="F31" s="2">
        <v>130</v>
      </c>
      <c r="G31" s="2">
        <f>F31*1.3</f>
        <v>169</v>
      </c>
      <c r="H31" s="2" t="s">
        <v>35</v>
      </c>
      <c r="J31" s="6"/>
    </row>
    <row r="32" spans="1:10" x14ac:dyDescent="0.25">
      <c r="A32" t="s">
        <v>11</v>
      </c>
      <c r="B32" t="s">
        <v>43</v>
      </c>
      <c r="D32">
        <v>2</v>
      </c>
      <c r="F32" s="2">
        <v>92</v>
      </c>
      <c r="G32" s="2">
        <f>F32*1.3</f>
        <v>119.60000000000001</v>
      </c>
      <c r="H32" s="2" t="s">
        <v>12</v>
      </c>
      <c r="J32" s="6"/>
    </row>
    <row r="33" spans="1:10" x14ac:dyDescent="0.25">
      <c r="A33" t="s">
        <v>11</v>
      </c>
      <c r="B33" t="s">
        <v>62</v>
      </c>
      <c r="D33">
        <v>1</v>
      </c>
      <c r="F33" s="2"/>
      <c r="H33" s="2"/>
      <c r="J33" s="6"/>
    </row>
    <row r="34" spans="1:10" x14ac:dyDescent="0.25">
      <c r="A34" t="s">
        <v>11</v>
      </c>
      <c r="B34" t="s">
        <v>27</v>
      </c>
      <c r="D34">
        <v>1</v>
      </c>
      <c r="F34" s="2">
        <v>21.3</v>
      </c>
      <c r="G34" s="2">
        <f>F34*1.3</f>
        <v>27.69</v>
      </c>
      <c r="H34" s="2" t="s">
        <v>28</v>
      </c>
      <c r="J34" s="6"/>
    </row>
    <row r="35" spans="1:10" x14ac:dyDescent="0.25">
      <c r="A35" t="s">
        <v>11</v>
      </c>
      <c r="B35" t="s">
        <v>20</v>
      </c>
      <c r="D35">
        <v>1</v>
      </c>
      <c r="F35" s="2">
        <v>878</v>
      </c>
      <c r="G35" s="2">
        <f>F35*1.3</f>
        <v>1141.4000000000001</v>
      </c>
      <c r="H35" s="2" t="s">
        <v>21</v>
      </c>
      <c r="J35" s="6"/>
    </row>
    <row r="36" spans="1:10" x14ac:dyDescent="0.25">
      <c r="A36" t="s">
        <v>11</v>
      </c>
      <c r="B36" t="s">
        <v>30</v>
      </c>
      <c r="D36">
        <v>1</v>
      </c>
      <c r="F36" s="2">
        <v>4337.6000000000004</v>
      </c>
      <c r="G36" s="2">
        <f>F36*1.3</f>
        <v>5638.880000000001</v>
      </c>
      <c r="H36" s="2" t="s">
        <v>12</v>
      </c>
      <c r="J36" s="6"/>
    </row>
    <row r="37" spans="1:10" x14ac:dyDescent="0.25">
      <c r="A37" t="s">
        <v>11</v>
      </c>
      <c r="B37" t="s">
        <v>25</v>
      </c>
      <c r="D37">
        <v>1</v>
      </c>
      <c r="F37" s="2">
        <v>148.15</v>
      </c>
      <c r="G37" s="2">
        <f>F37*1.3</f>
        <v>192.59500000000003</v>
      </c>
      <c r="H37" s="2" t="s">
        <v>26</v>
      </c>
      <c r="J37" s="6"/>
    </row>
    <row r="38" spans="1:10" x14ac:dyDescent="0.25">
      <c r="A38" t="s">
        <v>11</v>
      </c>
      <c r="B38" t="s">
        <v>59</v>
      </c>
      <c r="C38" s="1">
        <v>44775</v>
      </c>
      <c r="D38">
        <v>2</v>
      </c>
      <c r="F38" s="2">
        <f>54/3</f>
        <v>18</v>
      </c>
      <c r="G38" s="2">
        <f>F38*1.3</f>
        <v>23.400000000000002</v>
      </c>
      <c r="H38" s="10" t="s">
        <v>53</v>
      </c>
      <c r="J38" s="6"/>
    </row>
    <row r="39" spans="1:10" x14ac:dyDescent="0.25">
      <c r="A39" t="s">
        <v>11</v>
      </c>
      <c r="B39" t="s">
        <v>47</v>
      </c>
      <c r="D39">
        <v>1</v>
      </c>
      <c r="E39" t="s">
        <v>45</v>
      </c>
      <c r="F39" s="2"/>
      <c r="H39" s="2"/>
      <c r="J39" s="6"/>
    </row>
    <row r="40" spans="1:10" x14ac:dyDescent="0.25">
      <c r="A40" t="s">
        <v>11</v>
      </c>
      <c r="B40" t="s">
        <v>58</v>
      </c>
      <c r="C40" s="1">
        <v>44775</v>
      </c>
      <c r="D40">
        <v>2</v>
      </c>
      <c r="F40" s="2">
        <f>732/3</f>
        <v>244</v>
      </c>
      <c r="G40" s="2">
        <f>F40*1.3</f>
        <v>317.2</v>
      </c>
      <c r="H40" s="10" t="s">
        <v>53</v>
      </c>
      <c r="J40" s="6"/>
    </row>
    <row r="41" spans="1:10" x14ac:dyDescent="0.25">
      <c r="A41" t="s">
        <v>11</v>
      </c>
      <c r="B41" t="s">
        <v>15</v>
      </c>
      <c r="D41">
        <v>1</v>
      </c>
      <c r="F41" s="2"/>
      <c r="H41" s="2" t="s">
        <v>12</v>
      </c>
      <c r="J41" s="6"/>
    </row>
    <row r="42" spans="1:10" x14ac:dyDescent="0.25">
      <c r="A42" t="s">
        <v>11</v>
      </c>
      <c r="B42" t="s">
        <v>1</v>
      </c>
      <c r="C42" s="1">
        <v>44532</v>
      </c>
      <c r="D42">
        <v>2</v>
      </c>
      <c r="F42" s="2">
        <f>(129+6)/1.077</f>
        <v>125.34818941504179</v>
      </c>
      <c r="G42" s="2">
        <f>F42*1</f>
        <v>125.34818941504179</v>
      </c>
      <c r="H42" t="s">
        <v>0</v>
      </c>
      <c r="I42" s="8"/>
      <c r="J42" s="6"/>
    </row>
    <row r="43" spans="1:10" x14ac:dyDescent="0.25">
      <c r="E43" s="2"/>
      <c r="F43" s="2"/>
    </row>
    <row r="44" spans="1:10" x14ac:dyDescent="0.25">
      <c r="F44" s="9">
        <f>SUM(F6:F42)</f>
        <v>9359.4881894150421</v>
      </c>
      <c r="G44" s="9">
        <f>SUM(G6:G42)</f>
        <v>12129.730189415042</v>
      </c>
    </row>
    <row r="45" spans="1:10" x14ac:dyDescent="0.25">
      <c r="E45" s="2"/>
      <c r="F45" s="2"/>
    </row>
    <row r="46" spans="1:10" x14ac:dyDescent="0.25">
      <c r="E46" s="2"/>
      <c r="F46" s="2"/>
    </row>
    <row r="47" spans="1:10" x14ac:dyDescent="0.25">
      <c r="E47" s="2"/>
      <c r="F47" s="2"/>
    </row>
    <row r="48" spans="1:10" x14ac:dyDescent="0.25">
      <c r="E48" s="2"/>
      <c r="F48" s="2"/>
    </row>
    <row r="49" spans="5:6" x14ac:dyDescent="0.25">
      <c r="E49" s="2"/>
      <c r="F49" s="2"/>
    </row>
    <row r="50" spans="5:6" x14ac:dyDescent="0.25">
      <c r="E50" s="2"/>
      <c r="F50" s="2"/>
    </row>
    <row r="51" spans="5:6" x14ac:dyDescent="0.25">
      <c r="E51" s="2"/>
      <c r="F51" s="2"/>
    </row>
    <row r="52" spans="5:6" x14ac:dyDescent="0.25">
      <c r="E52" s="2"/>
      <c r="F52" s="2"/>
    </row>
    <row r="53" spans="5:6" x14ac:dyDescent="0.25">
      <c r="E53" s="2"/>
      <c r="F53" s="2"/>
    </row>
    <row r="54" spans="5:6" x14ac:dyDescent="0.25">
      <c r="E54" s="2"/>
      <c r="F54" s="2"/>
    </row>
    <row r="55" spans="5:6" x14ac:dyDescent="0.25">
      <c r="E55" s="2"/>
      <c r="F55" s="2"/>
    </row>
    <row r="56" spans="5:6" x14ac:dyDescent="0.25">
      <c r="E56" s="2"/>
      <c r="F56" s="2"/>
    </row>
    <row r="57" spans="5:6" x14ac:dyDescent="0.25">
      <c r="E57" s="2"/>
      <c r="F57" s="2"/>
    </row>
    <row r="58" spans="5:6" x14ac:dyDescent="0.25">
      <c r="E58" s="2"/>
      <c r="F58" s="2"/>
    </row>
    <row r="59" spans="5:6" x14ac:dyDescent="0.25">
      <c r="E59" s="2"/>
      <c r="F59" s="2"/>
    </row>
    <row r="60" spans="5:6" x14ac:dyDescent="0.25">
      <c r="E60" s="2"/>
      <c r="F60" s="2"/>
    </row>
    <row r="61" spans="5:6" x14ac:dyDescent="0.25">
      <c r="E61" s="2"/>
      <c r="F61" s="2"/>
    </row>
    <row r="62" spans="5:6" x14ac:dyDescent="0.25">
      <c r="E62" s="2"/>
      <c r="F62" s="2"/>
    </row>
    <row r="63" spans="5:6" x14ac:dyDescent="0.25">
      <c r="E63" s="2"/>
      <c r="F63" s="2"/>
    </row>
    <row r="64" spans="5:6" x14ac:dyDescent="0.25">
      <c r="E64" s="2"/>
      <c r="F64" s="2"/>
    </row>
    <row r="65" spans="5:6" x14ac:dyDescent="0.25">
      <c r="E65" s="2"/>
      <c r="F65" s="2"/>
    </row>
    <row r="66" spans="5:6" x14ac:dyDescent="0.25">
      <c r="E66" s="2"/>
      <c r="F66" s="2"/>
    </row>
    <row r="67" spans="5:6" x14ac:dyDescent="0.25">
      <c r="E67" s="2"/>
      <c r="F67" s="2"/>
    </row>
    <row r="68" spans="5:6" x14ac:dyDescent="0.25">
      <c r="E68" s="2"/>
      <c r="F68" s="2"/>
    </row>
    <row r="69" spans="5:6" x14ac:dyDescent="0.25">
      <c r="E69" s="2"/>
      <c r="F69" s="2"/>
    </row>
    <row r="70" spans="5:6" x14ac:dyDescent="0.25">
      <c r="E70" s="2"/>
      <c r="F70" s="2"/>
    </row>
    <row r="71" spans="5:6" x14ac:dyDescent="0.25">
      <c r="E71" s="2"/>
      <c r="F71" s="2"/>
    </row>
    <row r="72" spans="5:6" x14ac:dyDescent="0.25">
      <c r="E72" s="2"/>
      <c r="F72" s="2"/>
    </row>
    <row r="73" spans="5:6" x14ac:dyDescent="0.25">
      <c r="E73" s="2"/>
      <c r="F73" s="2"/>
    </row>
    <row r="74" spans="5:6" x14ac:dyDescent="0.25">
      <c r="E74" s="2"/>
      <c r="F74" s="2"/>
    </row>
    <row r="75" spans="5:6" x14ac:dyDescent="0.25">
      <c r="E75" s="2"/>
      <c r="F75" s="2"/>
    </row>
    <row r="76" spans="5:6" x14ac:dyDescent="0.25">
      <c r="E76" s="2"/>
      <c r="F76" s="2"/>
    </row>
    <row r="77" spans="5:6" x14ac:dyDescent="0.25">
      <c r="E77" s="2"/>
      <c r="F77" s="2"/>
    </row>
    <row r="78" spans="5:6" x14ac:dyDescent="0.25">
      <c r="E78" s="2"/>
      <c r="F78" s="2"/>
    </row>
    <row r="79" spans="5:6" x14ac:dyDescent="0.25">
      <c r="E79" s="2"/>
      <c r="F79" s="2"/>
    </row>
    <row r="80" spans="5:6" x14ac:dyDescent="0.25">
      <c r="E80" s="2"/>
      <c r="F80" s="2"/>
    </row>
    <row r="81" spans="5:6" x14ac:dyDescent="0.25">
      <c r="E81" s="2"/>
      <c r="F81" s="2"/>
    </row>
    <row r="82" spans="5:6" x14ac:dyDescent="0.25">
      <c r="E82" s="2"/>
      <c r="F82" s="2"/>
    </row>
    <row r="83" spans="5:6" x14ac:dyDescent="0.25">
      <c r="E83" s="2"/>
      <c r="F83" s="2"/>
    </row>
    <row r="84" spans="5:6" x14ac:dyDescent="0.25">
      <c r="E84" s="2"/>
      <c r="F84" s="2"/>
    </row>
    <row r="85" spans="5:6" x14ac:dyDescent="0.25">
      <c r="E85" s="2"/>
      <c r="F85" s="2"/>
    </row>
    <row r="86" spans="5:6" x14ac:dyDescent="0.25">
      <c r="E86" s="2"/>
      <c r="F86" s="2"/>
    </row>
    <row r="87" spans="5:6" x14ac:dyDescent="0.25">
      <c r="E87" s="2"/>
      <c r="F87" s="2"/>
    </row>
    <row r="88" spans="5:6" x14ac:dyDescent="0.25">
      <c r="E88" s="2"/>
      <c r="F88" s="2"/>
    </row>
    <row r="89" spans="5:6" x14ac:dyDescent="0.25">
      <c r="E89" s="2"/>
      <c r="F89" s="2"/>
    </row>
    <row r="90" spans="5:6" x14ac:dyDescent="0.25">
      <c r="E90" s="2"/>
      <c r="F90" s="2"/>
    </row>
    <row r="91" spans="5:6" x14ac:dyDescent="0.25">
      <c r="E91" s="2"/>
      <c r="F91" s="2"/>
    </row>
    <row r="92" spans="5:6" x14ac:dyDescent="0.25">
      <c r="E92" s="2"/>
      <c r="F92" s="2"/>
    </row>
    <row r="93" spans="5:6" x14ac:dyDescent="0.25">
      <c r="E93" s="2"/>
      <c r="F93" s="2"/>
    </row>
    <row r="94" spans="5:6" x14ac:dyDescent="0.25">
      <c r="E94" s="2"/>
      <c r="F94" s="2"/>
    </row>
    <row r="95" spans="5:6" x14ac:dyDescent="0.25">
      <c r="E95" s="2"/>
      <c r="F95" s="2"/>
    </row>
    <row r="96" spans="5:6" x14ac:dyDescent="0.25">
      <c r="E96" s="2"/>
      <c r="F96" s="2"/>
    </row>
    <row r="97" spans="5:6" x14ac:dyDescent="0.25">
      <c r="E97" s="2"/>
      <c r="F97" s="2"/>
    </row>
    <row r="98" spans="5:6" x14ac:dyDescent="0.25">
      <c r="E98" s="2"/>
      <c r="F98" s="2"/>
    </row>
    <row r="99" spans="5:6" x14ac:dyDescent="0.25">
      <c r="E99" s="2"/>
      <c r="F99" s="2"/>
    </row>
    <row r="100" spans="5:6" x14ac:dyDescent="0.25">
      <c r="E100" s="2"/>
      <c r="F100" s="2"/>
    </row>
    <row r="101" spans="5:6" x14ac:dyDescent="0.25">
      <c r="E101" s="2"/>
      <c r="F101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Showroom 2025</vt:lpstr>
      <vt:lpstr>Showroom 2024+</vt:lpstr>
      <vt:lpstr>Divers 2024+</vt:lpstr>
      <vt:lpstr>Stock Crissier 2023-11</vt:lpstr>
      <vt:lpstr>Stock Crisseir 2023-11-2</vt:lpstr>
      <vt:lpstr>2023</vt:lpstr>
      <vt:lpstr>2022</vt:lpstr>
      <vt:lpstr>2021</vt:lpstr>
      <vt:lpstr>'Showroom 2024+'!Impression_des_titres</vt:lpstr>
      <vt:lpstr>'Showroom 2025'!Impression_des_titres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Schmid</dc:creator>
  <cp:lastModifiedBy>Gabriel Gagnère</cp:lastModifiedBy>
  <cp:lastPrinted>2023-12-14T10:46:36Z</cp:lastPrinted>
  <dcterms:created xsi:type="dcterms:W3CDTF">2022-03-01T12:25:28Z</dcterms:created>
  <dcterms:modified xsi:type="dcterms:W3CDTF">2025-03-03T14:37:26Z</dcterms:modified>
</cp:coreProperties>
</file>