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Administration\Verwaltung\Mitarbeiter\Horaires\Horaires\"/>
    </mc:Choice>
  </mc:AlternateContent>
  <xr:revisionPtr revIDLastSave="0" documentId="13_ncr:1_{C1158738-0CC4-4FA2-BF69-1A2D593E755C}" xr6:coauthVersionLast="47" xr6:coauthVersionMax="47" xr10:uidLastSave="{00000000-0000-0000-0000-000000000000}"/>
  <bookViews>
    <workbookView xWindow="-120" yWindow="-120" windowWidth="29040" windowHeight="15840" activeTab="3" xr2:uid="{ABB035DA-05DF-4062-88FE-CB66EB8202A8}"/>
  </bookViews>
  <sheets>
    <sheet name="Bilel" sheetId="1" r:id="rId1"/>
    <sheet name="Bettina" sheetId="4" r:id="rId2"/>
    <sheet name="Semina" sheetId="5" r:id="rId3"/>
    <sheet name="Franguy" sheetId="3" r:id="rId4"/>
  </sheets>
  <definedNames>
    <definedName name="_xlnm.Print_Titles" localSheetId="1">Bettina!$1:$1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2" i="4" l="1"/>
  <c r="E37" i="4"/>
  <c r="E38" i="4"/>
  <c r="E39" i="4"/>
  <c r="E36" i="4"/>
  <c r="E19" i="4"/>
  <c r="C19" i="4"/>
  <c r="D19" i="4"/>
  <c r="B19" i="4"/>
  <c r="D31" i="4"/>
  <c r="CG7" i="4"/>
  <c r="CG4" i="4" l="1"/>
  <c r="CG5" i="4"/>
  <c r="CG6" i="4"/>
  <c r="CG10" i="4"/>
  <c r="CG11" i="4"/>
  <c r="CG12" i="4"/>
  <c r="CG13" i="4"/>
  <c r="CG17" i="4"/>
  <c r="CG18" i="4"/>
  <c r="CG19" i="4"/>
  <c r="CG20" i="4"/>
  <c r="CG24" i="4"/>
  <c r="CG25" i="4"/>
  <c r="CG26" i="4"/>
  <c r="CO20" i="1"/>
  <c r="CO19" i="1"/>
  <c r="CO18" i="1"/>
  <c r="CO17" i="1"/>
  <c r="CO16" i="1"/>
  <c r="CO13" i="1"/>
  <c r="CO12" i="1"/>
  <c r="CO11" i="1"/>
  <c r="CO10" i="1"/>
  <c r="CO9" i="1"/>
  <c r="CO6" i="1"/>
  <c r="CO5" i="1"/>
  <c r="CO4" i="1"/>
  <c r="CO3" i="1"/>
  <c r="CI32" i="1" l="1"/>
  <c r="AB23" i="5" l="1"/>
  <c r="AB22" i="5"/>
  <c r="AB21" i="5"/>
  <c r="AB20" i="5"/>
  <c r="AB19" i="5"/>
  <c r="AB16" i="5"/>
  <c r="AB15" i="5"/>
  <c r="AB14" i="5"/>
  <c r="AB13" i="5"/>
  <c r="AB12" i="5"/>
  <c r="AB9" i="5"/>
  <c r="AB8" i="5"/>
  <c r="AB7" i="5"/>
  <c r="V35" i="5" l="1"/>
  <c r="V32" i="5"/>
  <c r="V31" i="5"/>
  <c r="V30" i="5"/>
  <c r="V29" i="5"/>
  <c r="V28" i="5"/>
  <c r="V25" i="5"/>
  <c r="V24" i="5"/>
  <c r="V23" i="5"/>
  <c r="V22" i="5"/>
  <c r="V21" i="5"/>
  <c r="V18" i="5"/>
  <c r="V17" i="5"/>
  <c r="V16" i="5"/>
  <c r="V15" i="5"/>
  <c r="V14" i="5"/>
  <c r="V11" i="5"/>
  <c r="V10" i="5"/>
  <c r="V9" i="5"/>
  <c r="V8" i="5"/>
  <c r="V7" i="5"/>
  <c r="J28" i="5" l="1"/>
  <c r="CI29" i="1" l="1"/>
  <c r="CI28" i="1"/>
  <c r="CI27" i="1"/>
  <c r="CI26" i="1"/>
  <c r="CI25" i="1"/>
  <c r="CI22" i="1"/>
  <c r="CI21" i="1"/>
  <c r="CI20" i="1"/>
  <c r="CI19" i="1"/>
  <c r="CI18" i="1"/>
  <c r="CI15" i="1"/>
  <c r="CI14" i="1"/>
  <c r="CI13" i="1"/>
  <c r="CI12" i="1"/>
  <c r="CI11" i="1"/>
  <c r="CI8" i="1"/>
  <c r="CI7" i="1"/>
  <c r="CI6" i="1"/>
  <c r="CI5" i="1"/>
  <c r="CI4" i="1"/>
  <c r="CA33" i="4"/>
  <c r="CA29" i="4"/>
  <c r="CA28" i="4"/>
  <c r="CA27" i="4"/>
  <c r="CA26" i="4"/>
  <c r="CA22" i="4"/>
  <c r="CA21" i="4"/>
  <c r="CA20" i="4"/>
  <c r="CA19" i="4"/>
  <c r="CA15" i="4"/>
  <c r="CA14" i="4"/>
  <c r="CA13" i="4"/>
  <c r="CA12" i="4"/>
  <c r="CA8" i="4"/>
  <c r="CA7" i="4"/>
  <c r="CA6" i="4"/>
  <c r="CA5" i="4"/>
  <c r="P35" i="5" l="1"/>
  <c r="P34" i="5"/>
  <c r="P33" i="5"/>
  <c r="P32" i="5"/>
  <c r="P31" i="5"/>
  <c r="P28" i="5"/>
  <c r="P27" i="5"/>
  <c r="P26" i="5"/>
  <c r="P25" i="5"/>
  <c r="P24" i="5"/>
  <c r="P21" i="5"/>
  <c r="P20" i="5"/>
  <c r="P19" i="5"/>
  <c r="P18" i="5"/>
  <c r="P17" i="5"/>
  <c r="P14" i="5"/>
  <c r="P13" i="5"/>
  <c r="P12" i="5"/>
  <c r="P11" i="5"/>
  <c r="P10" i="5"/>
  <c r="P7" i="5"/>
  <c r="P6" i="5"/>
  <c r="D50" i="1" l="1"/>
  <c r="F5" i="4" l="1"/>
  <c r="F8" i="4"/>
  <c r="F9" i="4"/>
  <c r="F10" i="4"/>
  <c r="F11" i="4"/>
  <c r="F12" i="4"/>
  <c r="F13" i="4"/>
  <c r="F14" i="4"/>
  <c r="F15" i="4"/>
  <c r="F7" i="4"/>
  <c r="F4" i="1"/>
  <c r="F9" i="1"/>
  <c r="BU32" i="4" l="1"/>
  <c r="BU31" i="4"/>
  <c r="BU30" i="4"/>
  <c r="BU29" i="4"/>
  <c r="BU25" i="4"/>
  <c r="BU24" i="4"/>
  <c r="BU23" i="4"/>
  <c r="BU22" i="4"/>
  <c r="BU18" i="4"/>
  <c r="BU17" i="4"/>
  <c r="BU16" i="4"/>
  <c r="BU15" i="4"/>
  <c r="BU11" i="4"/>
  <c r="BU10" i="4"/>
  <c r="BU9" i="4"/>
  <c r="BU8" i="4"/>
  <c r="BU4" i="4"/>
  <c r="CC32" i="1"/>
  <c r="CC31" i="1"/>
  <c r="CC30" i="1"/>
  <c r="CC29" i="1"/>
  <c r="CC28" i="1"/>
  <c r="CC25" i="1"/>
  <c r="CC24" i="1"/>
  <c r="CC23" i="1"/>
  <c r="CC22" i="1"/>
  <c r="CC21" i="1"/>
  <c r="CC18" i="1"/>
  <c r="CC17" i="1"/>
  <c r="CC16" i="1"/>
  <c r="CC15" i="1"/>
  <c r="CC14" i="1"/>
  <c r="CC11" i="1"/>
  <c r="CC10" i="1"/>
  <c r="CC9" i="1"/>
  <c r="CC8" i="1"/>
  <c r="CC7" i="1"/>
  <c r="CC4" i="1"/>
  <c r="CC3" i="1"/>
  <c r="BW32" i="1" l="1"/>
  <c r="BW31" i="1"/>
  <c r="BW30" i="1"/>
  <c r="BW27" i="1"/>
  <c r="BW26" i="1"/>
  <c r="BW25" i="1"/>
  <c r="BW24" i="1"/>
  <c r="BW20" i="1"/>
  <c r="BW19" i="1"/>
  <c r="BW18" i="1"/>
  <c r="BW17" i="1"/>
  <c r="BW16" i="1"/>
  <c r="BW13" i="1"/>
  <c r="BW12" i="1"/>
  <c r="BW11" i="1"/>
  <c r="BW10" i="1"/>
  <c r="BW9" i="1"/>
  <c r="BW6" i="1"/>
  <c r="BW5" i="1"/>
  <c r="BW4" i="1"/>
  <c r="BW3" i="1"/>
  <c r="BO27" i="4"/>
  <c r="BO26" i="4"/>
  <c r="BO25" i="4"/>
  <c r="BO20" i="4"/>
  <c r="BO19" i="4"/>
  <c r="BO18" i="4"/>
  <c r="BO17" i="4"/>
  <c r="BO13" i="4"/>
  <c r="BO12" i="4"/>
  <c r="BO11" i="4"/>
  <c r="BO10" i="4"/>
  <c r="BO6" i="4"/>
  <c r="BO5" i="4"/>
  <c r="BO4" i="4"/>
  <c r="J35" i="5"/>
  <c r="J34" i="5"/>
  <c r="J33" i="5"/>
  <c r="J30" i="5"/>
  <c r="J29" i="5"/>
  <c r="J27" i="5"/>
  <c r="J26" i="5"/>
  <c r="J23" i="5"/>
  <c r="J22" i="5"/>
  <c r="J21" i="5"/>
  <c r="J20" i="5"/>
  <c r="J19" i="5"/>
  <c r="J16" i="5"/>
  <c r="J15" i="5"/>
  <c r="J14" i="5"/>
  <c r="J13" i="5"/>
  <c r="J12" i="5"/>
  <c r="D20" i="5"/>
  <c r="D19" i="5"/>
  <c r="D18" i="5"/>
  <c r="D17" i="5"/>
  <c r="D16" i="5"/>
  <c r="D15" i="5"/>
  <c r="D14" i="5"/>
  <c r="D13" i="5"/>
  <c r="D12" i="5"/>
  <c r="D11" i="5"/>
  <c r="D9" i="5"/>
  <c r="D22" i="5" l="1"/>
  <c r="D24" i="5" s="1"/>
  <c r="BQ33" i="1"/>
  <c r="BQ30" i="1"/>
  <c r="BQ29" i="1"/>
  <c r="BQ28" i="1"/>
  <c r="BQ27" i="1"/>
  <c r="BQ26" i="1"/>
  <c r="BQ23" i="1"/>
  <c r="BQ22" i="1"/>
  <c r="BQ21" i="1"/>
  <c r="BQ20" i="1"/>
  <c r="BQ19" i="1"/>
  <c r="BK26" i="1" l="1"/>
  <c r="BK25" i="1"/>
  <c r="BK24" i="1"/>
  <c r="BK23" i="1"/>
  <c r="BK22" i="1"/>
  <c r="D42" i="4" l="1"/>
  <c r="AW20" i="4" l="1"/>
  <c r="BI34" i="4"/>
  <c r="BI30" i="4"/>
  <c r="BI29" i="4"/>
  <c r="BI28" i="4"/>
  <c r="BI27" i="4"/>
  <c r="BI23" i="4"/>
  <c r="BI22" i="4"/>
  <c r="BI21" i="4"/>
  <c r="BI20" i="4"/>
  <c r="BI16" i="4"/>
  <c r="BI15" i="4"/>
  <c r="BI14" i="4"/>
  <c r="BI13" i="4"/>
  <c r="BK33" i="1" l="1"/>
  <c r="BK32" i="1"/>
  <c r="BK31" i="1"/>
  <c r="BK30" i="1"/>
  <c r="BK29" i="1"/>
  <c r="BK19" i="1"/>
  <c r="BK18" i="1"/>
  <c r="BK17" i="1"/>
  <c r="BK16" i="1"/>
  <c r="BK15" i="1"/>
  <c r="BK12" i="1"/>
  <c r="BK10" i="1"/>
  <c r="BK9" i="1"/>
  <c r="BK8" i="1"/>
  <c r="BK5" i="1"/>
  <c r="BK4" i="1"/>
  <c r="BK3" i="1"/>
  <c r="BC33" i="4"/>
  <c r="BC32" i="4"/>
  <c r="BC31" i="4"/>
  <c r="BC30" i="4"/>
  <c r="BC26" i="4"/>
  <c r="BC25" i="4"/>
  <c r="BC24" i="4"/>
  <c r="BC23" i="4"/>
  <c r="BC19" i="4"/>
  <c r="BC18" i="4"/>
  <c r="BC17" i="4"/>
  <c r="BC16" i="4"/>
  <c r="BC12" i="4"/>
  <c r="BC11" i="4"/>
  <c r="BC10" i="4"/>
  <c r="BC9" i="4"/>
  <c r="BC5" i="4"/>
  <c r="BC4" i="4"/>
  <c r="AW32" i="4" l="1"/>
  <c r="BE32" i="1" l="1"/>
  <c r="BE31" i="1"/>
  <c r="BE28" i="1"/>
  <c r="BE27" i="1"/>
  <c r="BE26" i="1"/>
  <c r="BE25" i="1"/>
  <c r="BE24" i="1"/>
  <c r="BE21" i="1"/>
  <c r="BE20" i="1"/>
  <c r="BE19" i="1"/>
  <c r="BE18" i="1"/>
  <c r="BE17" i="1"/>
  <c r="BE14" i="1"/>
  <c r="BE13" i="1"/>
  <c r="BE12" i="1"/>
  <c r="BE11" i="1"/>
  <c r="BE10" i="1"/>
  <c r="BE7" i="1"/>
  <c r="BE6" i="1"/>
  <c r="BE5" i="1"/>
  <c r="BE4" i="1"/>
  <c r="AW33" i="4"/>
  <c r="AW28" i="4"/>
  <c r="AW27" i="4"/>
  <c r="AW26" i="4"/>
  <c r="AW25" i="4"/>
  <c r="AW21" i="4"/>
  <c r="AW19" i="4"/>
  <c r="AW18" i="4"/>
  <c r="AW14" i="4"/>
  <c r="AW13" i="4"/>
  <c r="AW12" i="4"/>
  <c r="AW11" i="4"/>
  <c r="AW7" i="4"/>
  <c r="AW6" i="4"/>
  <c r="AW5" i="4"/>
  <c r="AY24" i="1" l="1"/>
  <c r="AY31" i="1"/>
  <c r="AY30" i="1"/>
  <c r="AY29" i="1"/>
  <c r="AY28" i="1"/>
  <c r="AY27" i="1"/>
  <c r="AY22" i="1"/>
  <c r="AY21" i="1"/>
  <c r="AY20" i="1"/>
  <c r="AY17" i="1"/>
  <c r="AY16" i="1"/>
  <c r="AY15" i="1"/>
  <c r="AY14" i="1"/>
  <c r="AY13" i="1"/>
  <c r="AY10" i="1"/>
  <c r="AY9" i="1"/>
  <c r="AY8" i="1"/>
  <c r="AY7" i="1"/>
  <c r="AY6" i="1"/>
  <c r="AY3" i="1"/>
  <c r="AQ31" i="4"/>
  <c r="AQ30" i="4"/>
  <c r="AQ29" i="4"/>
  <c r="AQ28" i="4"/>
  <c r="AQ23" i="4"/>
  <c r="AQ22" i="4"/>
  <c r="AQ21" i="4"/>
  <c r="AQ17" i="4"/>
  <c r="AQ16" i="4"/>
  <c r="AQ15" i="4"/>
  <c r="AQ14" i="4"/>
  <c r="AS32" i="1" l="1"/>
  <c r="AP32" i="1"/>
  <c r="AQ32" i="1" s="1"/>
  <c r="AP31" i="1"/>
  <c r="AQ31" i="1" s="1"/>
  <c r="AP30" i="1"/>
  <c r="AP29" i="1"/>
  <c r="AP26" i="1"/>
  <c r="AQ26" i="1" s="1"/>
  <c r="AP25" i="1"/>
  <c r="AQ25" i="1" s="1"/>
  <c r="AP24" i="1"/>
  <c r="AQ24" i="1" s="1"/>
  <c r="AP23" i="1"/>
  <c r="AQ23" i="1" s="1"/>
  <c r="AP22" i="1"/>
  <c r="AQ22" i="1" s="1"/>
  <c r="AS19" i="1"/>
  <c r="AP19" i="1"/>
  <c r="AQ19" i="1" s="1"/>
  <c r="AP18" i="1"/>
  <c r="AQ18" i="1" s="1"/>
  <c r="AP17" i="1"/>
  <c r="AQ17" i="1" s="1"/>
  <c r="AS11" i="1"/>
  <c r="AP11" i="1"/>
  <c r="AQ11" i="1" s="1"/>
  <c r="AP10" i="1"/>
  <c r="AQ10" i="1" s="1"/>
  <c r="AP9" i="1"/>
  <c r="AQ9" i="1" s="1"/>
  <c r="AP8" i="1"/>
  <c r="AQ8" i="1" s="1"/>
  <c r="AS5" i="1"/>
  <c r="AP5" i="1"/>
  <c r="AQ5" i="1" s="1"/>
  <c r="AP4" i="1"/>
  <c r="AQ4" i="1" s="1"/>
  <c r="AP3" i="1"/>
  <c r="AQ3" i="1" s="1"/>
  <c r="AB17" i="1" l="1"/>
  <c r="AH37" i="4" l="1"/>
  <c r="AJ32" i="1" l="1"/>
  <c r="AJ19" i="1"/>
  <c r="AJ11" i="1"/>
  <c r="AJ5" i="1"/>
  <c r="AK19" i="4" l="1"/>
  <c r="AK5" i="4"/>
  <c r="AH19" i="4"/>
  <c r="AK12" i="4"/>
  <c r="AQ10" i="4" l="1"/>
  <c r="AQ9" i="4"/>
  <c r="AQ8" i="4"/>
  <c r="AQ7" i="4"/>
  <c r="AH33" i="4" l="1"/>
  <c r="AH32" i="4"/>
  <c r="AH31" i="4"/>
  <c r="AH30" i="4"/>
  <c r="AH26" i="4"/>
  <c r="AH25" i="4"/>
  <c r="AH24" i="4"/>
  <c r="AH23" i="4"/>
  <c r="AH18" i="4"/>
  <c r="AH17" i="4"/>
  <c r="AH12" i="4"/>
  <c r="AH11" i="4"/>
  <c r="AH10" i="4"/>
  <c r="AH9" i="4"/>
  <c r="AH5" i="4"/>
  <c r="AH4" i="4"/>
  <c r="AG32" i="1"/>
  <c r="AG31" i="1"/>
  <c r="AG30" i="1"/>
  <c r="AG29" i="1"/>
  <c r="AG26" i="1"/>
  <c r="AG25" i="1"/>
  <c r="AG24" i="1"/>
  <c r="AG23" i="1"/>
  <c r="AG22" i="1"/>
  <c r="AG19" i="1"/>
  <c r="AG18" i="1"/>
  <c r="AG17" i="1"/>
  <c r="AG11" i="1"/>
  <c r="AG10" i="1"/>
  <c r="AG9" i="1"/>
  <c r="AG8" i="1"/>
  <c r="AG5" i="1"/>
  <c r="AG4" i="1"/>
  <c r="AG3" i="1"/>
  <c r="AB34" i="1" l="1"/>
  <c r="Z27" i="4" l="1"/>
  <c r="Z34" i="4"/>
  <c r="Z33" i="4"/>
  <c r="Z28" i="4"/>
  <c r="Z26" i="4"/>
  <c r="Z22" i="4"/>
  <c r="AC35" i="4"/>
  <c r="Y9" i="4" l="1"/>
  <c r="Y29" i="4"/>
  <c r="X20" i="1" l="1"/>
  <c r="Y21" i="4" l="1"/>
  <c r="Y20" i="4"/>
  <c r="Y19" i="4"/>
  <c r="Y15" i="4"/>
  <c r="Y14" i="4"/>
  <c r="Y13" i="4"/>
  <c r="Y12" i="4"/>
  <c r="Y8" i="4"/>
  <c r="Y7" i="4"/>
  <c r="Y6" i="4"/>
  <c r="Y5" i="4"/>
  <c r="X33" i="1"/>
  <c r="X32" i="1"/>
  <c r="X29" i="1"/>
  <c r="X28" i="1"/>
  <c r="X27" i="1"/>
  <c r="X26" i="1"/>
  <c r="X22" i="1"/>
  <c r="X21" i="1"/>
  <c r="X18" i="1"/>
  <c r="X13" i="1"/>
  <c r="X12" i="1"/>
  <c r="X11" i="1"/>
  <c r="X8" i="1"/>
  <c r="X7" i="1"/>
  <c r="X6" i="1"/>
  <c r="X5" i="1"/>
  <c r="X4" i="1"/>
  <c r="R30" i="1" l="1"/>
  <c r="R29" i="1"/>
  <c r="R28" i="1"/>
  <c r="R27" i="1"/>
  <c r="R26" i="1"/>
  <c r="R23" i="1"/>
  <c r="R22" i="1"/>
  <c r="R21" i="1"/>
  <c r="R20" i="1"/>
  <c r="R19" i="1"/>
  <c r="R16" i="1"/>
  <c r="R15" i="1"/>
  <c r="R14" i="1"/>
  <c r="R13" i="1"/>
  <c r="R12" i="1"/>
  <c r="R9" i="1"/>
  <c r="R8" i="1"/>
  <c r="R7" i="1"/>
  <c r="R6" i="1"/>
  <c r="R5" i="1"/>
  <c r="R30" i="4"/>
  <c r="R29" i="4"/>
  <c r="R28" i="4"/>
  <c r="R27" i="4"/>
  <c r="R23" i="4"/>
  <c r="R22" i="4"/>
  <c r="R21" i="4"/>
  <c r="R20" i="4"/>
  <c r="R16" i="4"/>
  <c r="R15" i="4"/>
  <c r="R14" i="4"/>
  <c r="R13" i="4"/>
  <c r="R9" i="4"/>
  <c r="R8" i="4"/>
  <c r="R7" i="4"/>
  <c r="R6" i="4"/>
  <c r="D28" i="3"/>
  <c r="D24" i="3"/>
  <c r="B29" i="3"/>
  <c r="D29" i="3" s="1"/>
  <c r="D30" i="3" s="1"/>
  <c r="J21" i="3"/>
  <c r="J14" i="3"/>
  <c r="J13" i="3"/>
  <c r="J12" i="3"/>
  <c r="J9" i="3"/>
  <c r="J8" i="3"/>
  <c r="J7" i="3"/>
  <c r="J6" i="3"/>
  <c r="J5" i="3"/>
  <c r="L32" i="1"/>
  <c r="L31" i="1"/>
  <c r="L30" i="1"/>
  <c r="L29" i="1"/>
  <c r="L26" i="1"/>
  <c r="L24" i="1"/>
  <c r="L23" i="1"/>
  <c r="L19" i="1"/>
  <c r="L18" i="1"/>
  <c r="L17" i="1"/>
  <c r="L16" i="1"/>
  <c r="L15" i="1"/>
  <c r="L12" i="1"/>
  <c r="L10" i="1"/>
  <c r="L9" i="1"/>
  <c r="L8" i="1"/>
  <c r="L33" i="4"/>
  <c r="L32" i="4"/>
  <c r="L31" i="4"/>
  <c r="L30" i="4"/>
  <c r="L26" i="4"/>
  <c r="L25" i="4"/>
  <c r="L24" i="4"/>
  <c r="L23" i="4"/>
  <c r="L19" i="4"/>
  <c r="L18" i="4"/>
  <c r="L17" i="4"/>
  <c r="L16" i="4"/>
  <c r="L12" i="4"/>
  <c r="L11" i="4"/>
  <c r="L10" i="4"/>
  <c r="L9" i="4"/>
  <c r="D17" i="4"/>
  <c r="F17" i="4" s="1"/>
  <c r="D18" i="4"/>
  <c r="F18" i="4" s="1"/>
  <c r="D16" i="4"/>
  <c r="F16" i="4" s="1"/>
  <c r="F20" i="4" s="1"/>
  <c r="D15" i="4"/>
  <c r="D14" i="4"/>
  <c r="D13" i="4"/>
  <c r="D12" i="4"/>
  <c r="D11" i="4"/>
  <c r="D8" i="4"/>
  <c r="D7" i="4"/>
  <c r="D10" i="3"/>
  <c r="D7" i="3"/>
  <c r="D8" i="3"/>
  <c r="D19" i="3" s="1"/>
  <c r="D21" i="3" s="1"/>
  <c r="D9" i="3"/>
  <c r="D11" i="3"/>
  <c r="D12" i="3"/>
  <c r="D13" i="3"/>
  <c r="D14" i="3"/>
  <c r="D15" i="3"/>
  <c r="D16" i="3"/>
  <c r="D17" i="3"/>
  <c r="D11" i="1"/>
  <c r="F11" i="1" s="1"/>
  <c r="D12" i="1"/>
  <c r="F12" i="1" s="1"/>
  <c r="D13" i="1"/>
  <c r="F13" i="1" s="1"/>
  <c r="D14" i="1"/>
  <c r="F14" i="1" s="1"/>
  <c r="D15" i="1"/>
  <c r="F15" i="1" s="1"/>
  <c r="D16" i="1"/>
  <c r="F16" i="1" s="1"/>
  <c r="D17" i="1"/>
  <c r="F17" i="1" s="1"/>
  <c r="D7" i="1"/>
  <c r="F7" i="1" s="1"/>
  <c r="D8" i="1"/>
  <c r="F8" i="1" s="1"/>
  <c r="D10" i="1"/>
  <c r="F10" i="1" s="1"/>
  <c r="D6" i="1"/>
  <c r="F6" i="1" s="1"/>
  <c r="D6" i="3"/>
  <c r="F19" i="1" l="1"/>
  <c r="D20" i="4"/>
  <c r="D19" i="1"/>
  <c r="D37" i="1" s="1"/>
</calcChain>
</file>

<file path=xl/sharedStrings.xml><?xml version="1.0" encoding="utf-8"?>
<sst xmlns="http://schemas.openxmlformats.org/spreadsheetml/2006/main" count="625" uniqueCount="164">
  <si>
    <t>Bilel</t>
  </si>
  <si>
    <t>Avril</t>
  </si>
  <si>
    <t>Mai</t>
  </si>
  <si>
    <t>Juillet</t>
  </si>
  <si>
    <t>Soll</t>
  </si>
  <si>
    <t>Ist</t>
  </si>
  <si>
    <t>H SUP</t>
  </si>
  <si>
    <t>Jan</t>
  </si>
  <si>
    <t>Fev</t>
  </si>
  <si>
    <t>Mars</t>
  </si>
  <si>
    <t>June</t>
  </si>
  <si>
    <t>Aout</t>
  </si>
  <si>
    <t>Sept</t>
  </si>
  <si>
    <t>Oct</t>
  </si>
  <si>
    <t>Nov</t>
  </si>
  <si>
    <t>Dec</t>
  </si>
  <si>
    <t>H-Sup</t>
  </si>
  <si>
    <t>Zeitausgleich:</t>
  </si>
  <si>
    <t>Überstunden IST:</t>
  </si>
  <si>
    <t>Vacances 2019:</t>
  </si>
  <si>
    <t>21h15 / 4h15 par jour</t>
  </si>
  <si>
    <t>42h30 / 8h30 par jour</t>
  </si>
  <si>
    <t>Zeitausgleich h</t>
  </si>
  <si>
    <t>Bettina</t>
  </si>
  <si>
    <t>5h19 (5.3123 Std) / Tag</t>
  </si>
  <si>
    <r>
      <t>21h15/semaine</t>
    </r>
    <r>
      <rPr>
        <b/>
        <sz val="11"/>
        <color rgb="FFFF0000"/>
        <rFont val="Calibri"/>
        <family val="2"/>
        <scheme val="minor"/>
      </rPr>
      <t xml:space="preserve"> + 0h30</t>
    </r>
  </si>
  <si>
    <t>21h15/5.3125 par jour lundi à jeudi (dès le 07.10.2019)</t>
  </si>
  <si>
    <t>Solde vacances</t>
  </si>
  <si>
    <t>Solde 2019</t>
  </si>
  <si>
    <t>Vacances 2020:</t>
  </si>
  <si>
    <t>Vacance 2020</t>
  </si>
  <si>
    <t>Mois:</t>
  </si>
  <si>
    <t>Janvier</t>
  </si>
  <si>
    <t>Date</t>
  </si>
  <si>
    <t>Heure départ</t>
  </si>
  <si>
    <t>Pause</t>
  </si>
  <si>
    <t>Total</t>
  </si>
  <si>
    <t>Remarque</t>
  </si>
  <si>
    <t>FERIE</t>
  </si>
  <si>
    <t>FERME</t>
  </si>
  <si>
    <t>Total:</t>
  </si>
  <si>
    <t>85h00 + 2h00</t>
  </si>
  <si>
    <t>170h00</t>
  </si>
  <si>
    <t>Février</t>
  </si>
  <si>
    <t>Heure arrivée</t>
  </si>
  <si>
    <t>Début contrat: 03.02.2020</t>
  </si>
  <si>
    <t>Franguy</t>
  </si>
  <si>
    <t>CONGE-H-Sup</t>
  </si>
  <si>
    <t>8h30</t>
  </si>
  <si>
    <t>déjà deduit</t>
  </si>
  <si>
    <t>134h00</t>
  </si>
  <si>
    <t>VACANCE</t>
  </si>
  <si>
    <t>88h30</t>
  </si>
  <si>
    <t>MALADIE</t>
  </si>
  <si>
    <t>SORTIE</t>
  </si>
  <si>
    <t>Fin du contrat: 19.02.2020</t>
  </si>
  <si>
    <t>33h50</t>
  </si>
  <si>
    <t>ENTREE</t>
  </si>
  <si>
    <t>(17 jours)</t>
  </si>
  <si>
    <t>Heures</t>
  </si>
  <si>
    <t>55h15</t>
  </si>
  <si>
    <t>jours</t>
  </si>
  <si>
    <t>heures</t>
  </si>
  <si>
    <t>Vacances</t>
  </si>
  <si>
    <t>Salaire</t>
  </si>
  <si>
    <t>13%ieme</t>
  </si>
  <si>
    <t>CHF</t>
  </si>
  <si>
    <t>88h15</t>
  </si>
  <si>
    <t>159h00</t>
  </si>
  <si>
    <t>187h00</t>
  </si>
  <si>
    <t>96h45 + 2h30</t>
  </si>
  <si>
    <t>Covid-19</t>
  </si>
  <si>
    <t>Sollstunden</t>
  </si>
  <si>
    <t>12-31.03.2020</t>
  </si>
  <si>
    <t xml:space="preserve">Heures perdu </t>
  </si>
  <si>
    <t>.+1.00</t>
  </si>
  <si>
    <t>.+0.50</t>
  </si>
  <si>
    <t>.+2.00</t>
  </si>
  <si>
    <t>SOLL</t>
  </si>
  <si>
    <t>H-Covid</t>
  </si>
  <si>
    <t>H-perdu</t>
  </si>
  <si>
    <t>34h30</t>
  </si>
  <si>
    <t>66h45</t>
  </si>
  <si>
    <t>151h15</t>
  </si>
  <si>
    <t>24.15</t>
  </si>
  <si>
    <t>91h00 + 2h00</t>
  </si>
  <si>
    <t>CONGE</t>
  </si>
  <si>
    <t>91h00</t>
  </si>
  <si>
    <t>01.-30.04.2020</t>
  </si>
  <si>
    <t>86h30</t>
  </si>
  <si>
    <t>Avril - Version VRAI</t>
  </si>
  <si>
    <t>IST</t>
  </si>
  <si>
    <t>76:15</t>
  </si>
  <si>
    <t>93:45</t>
  </si>
  <si>
    <t>Effektive Stunden</t>
  </si>
  <si>
    <t>80h15+2h00</t>
  </si>
  <si>
    <t>CONGE H-SUP</t>
  </si>
  <si>
    <t>84h30</t>
  </si>
  <si>
    <t>Juin</t>
  </si>
  <si>
    <t>178h30</t>
  </si>
  <si>
    <t>7h00</t>
  </si>
  <si>
    <t>deduit</t>
  </si>
  <si>
    <t>94h30+2h00</t>
  </si>
  <si>
    <t xml:space="preserve">Juillet </t>
  </si>
  <si>
    <t>195h30</t>
  </si>
  <si>
    <t>Août</t>
  </si>
  <si>
    <t>70h45+2h00</t>
  </si>
  <si>
    <t>99h45</t>
  </si>
  <si>
    <t>89h75+2h00</t>
  </si>
  <si>
    <t>Heures perdu COVID</t>
  </si>
  <si>
    <t>95h00</t>
  </si>
  <si>
    <t>NOEL 28.-31.12.2020</t>
  </si>
  <si>
    <t>16.-18.06.2020</t>
  </si>
  <si>
    <t>03.-07.08.2020</t>
  </si>
  <si>
    <t>27.-31.07.2020</t>
  </si>
  <si>
    <t>168h00</t>
  </si>
  <si>
    <t>72h30</t>
  </si>
  <si>
    <t>164h00</t>
  </si>
  <si>
    <t>193h15</t>
  </si>
  <si>
    <t>CONGE-H-sup</t>
  </si>
  <si>
    <t>159h15</t>
  </si>
  <si>
    <t>03.-14.08.2020</t>
  </si>
  <si>
    <t>93h30</t>
  </si>
  <si>
    <t>SEMINA</t>
  </si>
  <si>
    <t xml:space="preserve">Début contrat: </t>
  </si>
  <si>
    <t xml:space="preserve">Fin du contrat: </t>
  </si>
  <si>
    <t>Septembre</t>
  </si>
  <si>
    <t>25h30/semaine</t>
  </si>
  <si>
    <t>92h10</t>
  </si>
  <si>
    <t>Promerka SA, 2020</t>
  </si>
  <si>
    <t>28.09-01.10.2020</t>
  </si>
  <si>
    <t>87h30</t>
  </si>
  <si>
    <t>Octobre</t>
  </si>
  <si>
    <t>89h45+2h00</t>
  </si>
  <si>
    <t>76h15</t>
  </si>
  <si>
    <t>71h00+1h00</t>
  </si>
  <si>
    <t>85h15</t>
  </si>
  <si>
    <t>161h00</t>
  </si>
  <si>
    <t>déces</t>
  </si>
  <si>
    <t>21.-31.12.2020</t>
  </si>
  <si>
    <t>110h30</t>
  </si>
  <si>
    <t>108h15</t>
  </si>
  <si>
    <t>Novembre</t>
  </si>
  <si>
    <t>92h00+2h50</t>
  </si>
  <si>
    <t>100h00</t>
  </si>
  <si>
    <t>185h30</t>
  </si>
  <si>
    <t>10h15</t>
  </si>
  <si>
    <t>Heures sup.</t>
  </si>
  <si>
    <t>106h15</t>
  </si>
  <si>
    <t>104h55</t>
  </si>
  <si>
    <t>Décembre</t>
  </si>
  <si>
    <t>68h00</t>
  </si>
  <si>
    <t>ACCIDENT parti à 12:00</t>
  </si>
  <si>
    <t>180h15</t>
  </si>
  <si>
    <t>97h00</t>
  </si>
  <si>
    <t>119h00</t>
  </si>
  <si>
    <t>67h35</t>
  </si>
  <si>
    <t xml:space="preserve">ACCIDENT </t>
  </si>
  <si>
    <t>126h30</t>
  </si>
  <si>
    <t>donné GG</t>
  </si>
  <si>
    <t>NOEL 24.12.2020</t>
  </si>
  <si>
    <t>73h15+1h30</t>
  </si>
  <si>
    <t>80h15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</si>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</sst>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mmm&quot;.&quot;yy"/>
    <numFmt numFmtId="165" formatCode="[$-100C]General"/>
    <numFmt numFmtId="166" formatCode="[$-100C]0.00"/>
    <numFmt numFmtId="167" formatCode="hh&quot;:&quot;mm"/>
    <numFmt numFmtId="168" formatCode="dd&quot;.&quot;mm&quot;.&quot;yyyy"/>
    <numFmt numFmtId="169" formatCode="0&quot;h&quot;"/>
    <numFmt numFmtId="170" formatCode="[$sFr.-100C]&quot; &quot;#,##0.00;[Red][$sFr.-100C]&quot; -&quot;#,##0.00"/>
    <numFmt numFmtId="171" formatCode="0.000"/>
  </numFmts>
  <fonts count="47" x14ac:knownFonts="1"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u/>
      <sz val="14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9"/>
      <color rgb="FF00B0F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00B0F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DEBF7"/>
        <bgColor rgb="FFDDEBF7"/>
      </patternFill>
    </fill>
    <fill>
      <patternFill patternType="solid">
        <fgColor rgb="FFBDD7EE"/>
        <bgColor rgb="FFBDD7EE"/>
      </patternFill>
    </fill>
    <fill>
      <patternFill patternType="solid">
        <fgColor rgb="FFF8CBAD"/>
        <bgColor rgb="FFF8CBAD"/>
      </patternFill>
    </fill>
    <fill>
      <patternFill patternType="solid">
        <fgColor rgb="FFDB6BA6"/>
        <bgColor rgb="FFDB6BA6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7">
    <xf numFmtId="0" fontId="0" fillId="0" borderId="0"/>
    <xf numFmtId="165" fontId="23" fillId="0" borderId="0" applyBorder="0" applyProtection="0"/>
    <xf numFmtId="166" fontId="23" fillId="0" borderId="0" applyBorder="0" applyProtection="0"/>
    <xf numFmtId="166" fontId="30" fillId="0" borderId="0"/>
    <xf numFmtId="165" fontId="23" fillId="0" borderId="0" applyBorder="0" applyProtection="0"/>
    <xf numFmtId="0" fontId="31" fillId="0" borderId="0" applyNumberFormat="0" applyBorder="0" applyProtection="0">
      <alignment horizontal="center"/>
    </xf>
    <xf numFmtId="0" fontId="31" fillId="0" borderId="0" applyNumberFormat="0" applyBorder="0" applyProtection="0">
      <alignment horizontal="center" textRotation="90"/>
    </xf>
    <xf numFmtId="0" fontId="30" fillId="0" borderId="0"/>
    <xf numFmtId="0" fontId="30" fillId="0" borderId="0"/>
    <xf numFmtId="0" fontId="30" fillId="0" borderId="0"/>
    <xf numFmtId="0" fontId="30" fillId="0" borderId="0"/>
    <xf numFmtId="166" fontId="30" fillId="0" borderId="0"/>
    <xf numFmtId="166" fontId="30" fillId="0" borderId="0"/>
    <xf numFmtId="0" fontId="30" fillId="0" borderId="0"/>
    <xf numFmtId="166" fontId="30" fillId="0" borderId="0"/>
    <xf numFmtId="166" fontId="30" fillId="0" borderId="0"/>
    <xf numFmtId="166" fontId="30" fillId="0" borderId="0"/>
    <xf numFmtId="166" fontId="30" fillId="0" borderId="0"/>
    <xf numFmtId="166" fontId="30" fillId="0" borderId="0"/>
    <xf numFmtId="166" fontId="30" fillId="0" borderId="0"/>
    <xf numFmtId="166" fontId="30" fillId="0" borderId="0"/>
    <xf numFmtId="166" fontId="30" fillId="0" borderId="0"/>
    <xf numFmtId="166" fontId="30" fillId="0" borderId="0"/>
    <xf numFmtId="166" fontId="30" fillId="0" borderId="0"/>
    <xf numFmtId="9" fontId="30" fillId="0" borderId="0" applyFont="0" applyFill="0" applyBorder="0" applyAlignment="0" applyProtection="0"/>
    <xf numFmtId="0" fontId="32" fillId="0" borderId="0" applyNumberFormat="0" applyBorder="0" applyProtection="0"/>
    <xf numFmtId="170" fontId="32" fillId="0" borderId="0" applyBorder="0" applyProtection="0"/>
  </cellStyleXfs>
  <cellXfs count="275">
    <xf numFmtId="0" fontId="0" fillId="0" borderId="0" xfId="0"/>
    <xf numFmtId="0" fontId="22" fillId="0" borderId="0" xfId="0" applyFont="1" applyAlignment="1">
      <alignment horizontal="left" vertical="center"/>
    </xf>
    <xf numFmtId="0" fontId="24" fillId="0" borderId="0" xfId="0" applyFont="1"/>
    <xf numFmtId="0" fontId="25" fillId="0" borderId="0" xfId="0" applyFont="1"/>
    <xf numFmtId="2" fontId="24" fillId="2" borderId="0" xfId="0" applyNumberFormat="1" applyFont="1" applyFill="1"/>
    <xf numFmtId="168" fontId="20" fillId="0" borderId="0" xfId="0" applyNumberFormat="1" applyFont="1"/>
    <xf numFmtId="0" fontId="20" fillId="0" borderId="0" xfId="0" applyFont="1"/>
    <xf numFmtId="168" fontId="20" fillId="0" borderId="0" xfId="0" applyNumberFormat="1" applyFont="1" applyAlignment="1">
      <alignment horizontal="right"/>
    </xf>
    <xf numFmtId="2" fontId="24" fillId="0" borderId="13" xfId="0" applyNumberFormat="1" applyFont="1" applyBorder="1"/>
    <xf numFmtId="0" fontId="21" fillId="0" borderId="0" xfId="0" applyFont="1"/>
    <xf numFmtId="14" fontId="24" fillId="0" borderId="0" xfId="0" applyNumberFormat="1" applyFont="1"/>
    <xf numFmtId="0" fontId="24" fillId="0" borderId="0" xfId="0" applyFont="1" applyAlignment="1">
      <alignment horizontal="right"/>
    </xf>
    <xf numFmtId="0" fontId="24" fillId="0" borderId="0" xfId="0" applyFont="1" applyAlignment="1">
      <alignment vertical="center"/>
    </xf>
    <xf numFmtId="165" fontId="24" fillId="0" borderId="3" xfId="1" applyFont="1" applyBorder="1"/>
    <xf numFmtId="165" fontId="25" fillId="0" borderId="1" xfId="1" applyFont="1" applyBorder="1"/>
    <xf numFmtId="165" fontId="25" fillId="0" borderId="2" xfId="1" applyFont="1" applyBorder="1"/>
    <xf numFmtId="165" fontId="25" fillId="0" borderId="3" xfId="1" applyFont="1" applyBorder="1"/>
    <xf numFmtId="165" fontId="24" fillId="0" borderId="0" xfId="1" applyFont="1"/>
    <xf numFmtId="2" fontId="24" fillId="0" borderId="0" xfId="1" applyNumberFormat="1" applyFont="1"/>
    <xf numFmtId="165" fontId="24" fillId="0" borderId="9" xfId="1" applyFont="1" applyBorder="1"/>
    <xf numFmtId="2" fontId="24" fillId="0" borderId="10" xfId="1" applyNumberFormat="1" applyFont="1" applyBorder="1"/>
    <xf numFmtId="2" fontId="24" fillId="0" borderId="8" xfId="1" applyNumberFormat="1" applyFont="1" applyBorder="1"/>
    <xf numFmtId="165" fontId="24" fillId="0" borderId="11" xfId="1" applyFont="1" applyBorder="1"/>
    <xf numFmtId="2" fontId="28" fillId="0" borderId="8" xfId="1" applyNumberFormat="1" applyFont="1" applyBorder="1"/>
    <xf numFmtId="165" fontId="24" fillId="0" borderId="12" xfId="1" applyFont="1" applyBorder="1"/>
    <xf numFmtId="0" fontId="29" fillId="2" borderId="0" xfId="0" applyFont="1" applyFill="1"/>
    <xf numFmtId="165" fontId="24" fillId="0" borderId="26" xfId="1" applyFont="1" applyBorder="1"/>
    <xf numFmtId="166" fontId="23" fillId="0" borderId="0" xfId="2"/>
    <xf numFmtId="166" fontId="34" fillId="0" borderId="0" xfId="2" applyFont="1"/>
    <xf numFmtId="14" fontId="23" fillId="0" borderId="0" xfId="2" applyNumberFormat="1" applyAlignment="1">
      <alignment horizontal="left"/>
    </xf>
    <xf numFmtId="167" fontId="34" fillId="0" borderId="0" xfId="2" applyNumberFormat="1" applyFont="1" applyAlignment="1">
      <alignment horizontal="center"/>
    </xf>
    <xf numFmtId="166" fontId="23" fillId="0" borderId="0" xfId="2" applyAlignment="1">
      <alignment horizontal="center"/>
    </xf>
    <xf numFmtId="166" fontId="34" fillId="0" borderId="0" xfId="2" applyFont="1" applyAlignment="1">
      <alignment horizontal="center"/>
    </xf>
    <xf numFmtId="2" fontId="33" fillId="0" borderId="0" xfId="0" applyNumberFormat="1" applyFont="1"/>
    <xf numFmtId="2" fontId="21" fillId="0" borderId="0" xfId="0" applyNumberFormat="1" applyFont="1"/>
    <xf numFmtId="2" fontId="24" fillId="0" borderId="0" xfId="0" applyNumberFormat="1" applyFont="1" applyFill="1"/>
    <xf numFmtId="2" fontId="25" fillId="0" borderId="13" xfId="0" applyNumberFormat="1" applyFont="1" applyBorder="1"/>
    <xf numFmtId="14" fontId="24" fillId="0" borderId="0" xfId="0" applyNumberFormat="1" applyFont="1" applyAlignment="1">
      <alignment horizontal="right"/>
    </xf>
    <xf numFmtId="14" fontId="25" fillId="0" borderId="0" xfId="0" applyNumberFormat="1" applyFont="1"/>
    <xf numFmtId="165" fontId="25" fillId="0" borderId="0" xfId="1" applyFont="1"/>
    <xf numFmtId="2" fontId="25" fillId="0" borderId="0" xfId="1" applyNumberFormat="1" applyFont="1"/>
    <xf numFmtId="164" fontId="26" fillId="3" borderId="14" xfId="3" applyNumberFormat="1" applyFont="1" applyFill="1" applyBorder="1" applyAlignment="1">
      <alignment horizontal="left"/>
    </xf>
    <xf numFmtId="164" fontId="27" fillId="3" borderId="15" xfId="3" applyNumberFormat="1" applyFont="1" applyFill="1" applyBorder="1"/>
    <xf numFmtId="164" fontId="27" fillId="3" borderId="16" xfId="3" applyNumberFormat="1" applyFont="1" applyFill="1" applyBorder="1" applyAlignment="1">
      <alignment horizontal="center"/>
    </xf>
    <xf numFmtId="164" fontId="27" fillId="3" borderId="17" xfId="3" applyNumberFormat="1" applyFont="1" applyFill="1" applyBorder="1" applyAlignment="1">
      <alignment horizontal="center"/>
    </xf>
    <xf numFmtId="166" fontId="25" fillId="3" borderId="18" xfId="2" applyFont="1" applyFill="1" applyBorder="1" applyAlignment="1">
      <alignment vertical="center"/>
    </xf>
    <xf numFmtId="166" fontId="25" fillId="4" borderId="4" xfId="2" applyFont="1" applyFill="1" applyBorder="1" applyAlignment="1">
      <alignment vertical="center"/>
    </xf>
    <xf numFmtId="166" fontId="25" fillId="5" borderId="4" xfId="2" applyFont="1" applyFill="1" applyBorder="1" applyAlignment="1">
      <alignment vertical="center"/>
    </xf>
    <xf numFmtId="166" fontId="25" fillId="6" borderId="4" xfId="2" applyFont="1" applyFill="1" applyBorder="1" applyAlignment="1">
      <alignment vertical="center"/>
    </xf>
    <xf numFmtId="166" fontId="25" fillId="3" borderId="5" xfId="2" applyFont="1" applyFill="1" applyBorder="1" applyAlignment="1">
      <alignment horizontal="center" vertical="center"/>
    </xf>
    <xf numFmtId="166" fontId="25" fillId="3" borderId="19" xfId="2" applyFont="1" applyFill="1" applyBorder="1" applyAlignment="1">
      <alignment horizontal="center" vertical="center"/>
    </xf>
    <xf numFmtId="14" fontId="24" fillId="0" borderId="20" xfId="2" applyNumberFormat="1" applyFont="1" applyBorder="1" applyAlignment="1">
      <alignment horizontal="left"/>
    </xf>
    <xf numFmtId="167" fontId="28" fillId="0" borderId="6" xfId="2" applyNumberFormat="1" applyFont="1" applyBorder="1" applyAlignment="1">
      <alignment horizontal="left"/>
    </xf>
    <xf numFmtId="167" fontId="24" fillId="0" borderId="6" xfId="2" applyNumberFormat="1" applyFont="1" applyBorder="1" applyAlignment="1">
      <alignment horizontal="left"/>
    </xf>
    <xf numFmtId="167" fontId="25" fillId="0" borderId="7" xfId="2" applyNumberFormat="1" applyFont="1" applyBorder="1" applyAlignment="1">
      <alignment horizontal="center"/>
    </xf>
    <xf numFmtId="167" fontId="24" fillId="7" borderId="21" xfId="2" applyNumberFormat="1" applyFont="1" applyFill="1" applyBorder="1" applyAlignment="1">
      <alignment horizontal="right"/>
    </xf>
    <xf numFmtId="167" fontId="28" fillId="8" borderId="6" xfId="2" applyNumberFormat="1" applyFont="1" applyFill="1" applyBorder="1" applyAlignment="1">
      <alignment horizontal="left"/>
    </xf>
    <xf numFmtId="167" fontId="24" fillId="8" borderId="6" xfId="2" applyNumberFormat="1" applyFont="1" applyFill="1" applyBorder="1" applyAlignment="1">
      <alignment horizontal="left"/>
    </xf>
    <xf numFmtId="167" fontId="25" fillId="8" borderId="7" xfId="2" applyNumberFormat="1" applyFont="1" applyFill="1" applyBorder="1" applyAlignment="1">
      <alignment horizontal="center"/>
    </xf>
    <xf numFmtId="167" fontId="24" fillId="0" borderId="21" xfId="2" applyNumberFormat="1" applyFont="1" applyBorder="1" applyAlignment="1">
      <alignment horizontal="right"/>
    </xf>
    <xf numFmtId="167" fontId="19" fillId="0" borderId="6" xfId="2" applyNumberFormat="1" applyFont="1" applyBorder="1" applyAlignment="1">
      <alignment horizontal="left"/>
    </xf>
    <xf numFmtId="166" fontId="27" fillId="0" borderId="22" xfId="2" applyFont="1" applyBorder="1"/>
    <xf numFmtId="166" fontId="27" fillId="0" borderId="23" xfId="2" applyFont="1" applyBorder="1"/>
    <xf numFmtId="166" fontId="24" fillId="0" borderId="23" xfId="3" applyFont="1" applyBorder="1"/>
    <xf numFmtId="166" fontId="27" fillId="0" borderId="23" xfId="2" applyFont="1" applyBorder="1" applyAlignment="1">
      <alignment horizontal="right"/>
    </xf>
    <xf numFmtId="49" fontId="25" fillId="0" borderId="24" xfId="2" applyNumberFormat="1" applyFont="1" applyBorder="1" applyAlignment="1">
      <alignment horizontal="center"/>
    </xf>
    <xf numFmtId="169" fontId="25" fillId="0" borderId="25" xfId="2" applyNumberFormat="1" applyFont="1" applyBorder="1" applyAlignment="1">
      <alignment horizontal="center"/>
    </xf>
    <xf numFmtId="167" fontId="20" fillId="0" borderId="6" xfId="2" applyNumberFormat="1" applyFont="1" applyBorder="1" applyAlignment="1">
      <alignment horizontal="left"/>
    </xf>
    <xf numFmtId="167" fontId="24" fillId="8" borderId="21" xfId="2" applyNumberFormat="1" applyFont="1" applyFill="1" applyBorder="1" applyAlignment="1">
      <alignment horizontal="right"/>
    </xf>
    <xf numFmtId="166" fontId="35" fillId="0" borderId="23" xfId="2" applyFont="1" applyBorder="1"/>
    <xf numFmtId="166" fontId="36" fillId="0" borderId="23" xfId="3" applyFont="1" applyBorder="1"/>
    <xf numFmtId="14" fontId="24" fillId="0" borderId="0" xfId="2" applyNumberFormat="1" applyFont="1" applyBorder="1" applyAlignment="1">
      <alignment horizontal="left"/>
    </xf>
    <xf numFmtId="167" fontId="24" fillId="9" borderId="21" xfId="2" applyNumberFormat="1" applyFont="1" applyFill="1" applyBorder="1" applyAlignment="1">
      <alignment horizontal="right"/>
    </xf>
    <xf numFmtId="14" fontId="24" fillId="9" borderId="20" xfId="2" applyNumberFormat="1" applyFont="1" applyFill="1" applyBorder="1" applyAlignment="1">
      <alignment horizontal="left"/>
    </xf>
    <xf numFmtId="167" fontId="28" fillId="9" borderId="6" xfId="2" applyNumberFormat="1" applyFont="1" applyFill="1" applyBorder="1" applyAlignment="1">
      <alignment horizontal="left"/>
    </xf>
    <xf numFmtId="167" fontId="24" fillId="9" borderId="6" xfId="2" applyNumberFormat="1" applyFont="1" applyFill="1" applyBorder="1" applyAlignment="1">
      <alignment horizontal="left"/>
    </xf>
    <xf numFmtId="167" fontId="25" fillId="9" borderId="7" xfId="2" applyNumberFormat="1" applyFont="1" applyFill="1" applyBorder="1" applyAlignment="1">
      <alignment horizontal="center"/>
    </xf>
    <xf numFmtId="0" fontId="29" fillId="0" borderId="0" xfId="0" applyFont="1" applyFill="1" applyBorder="1"/>
    <xf numFmtId="0" fontId="18" fillId="0" borderId="0" xfId="0" applyFont="1"/>
    <xf numFmtId="2" fontId="21" fillId="0" borderId="13" xfId="0" applyNumberFormat="1" applyFont="1" applyFill="1" applyBorder="1"/>
    <xf numFmtId="2" fontId="18" fillId="0" borderId="0" xfId="0" applyNumberFormat="1" applyFont="1"/>
    <xf numFmtId="2" fontId="18" fillId="0" borderId="0" xfId="0" applyNumberFormat="1" applyFont="1" applyFill="1" applyBorder="1"/>
    <xf numFmtId="167" fontId="17" fillId="0" borderId="6" xfId="2" applyNumberFormat="1" applyFont="1" applyBorder="1" applyAlignment="1">
      <alignment horizontal="left"/>
    </xf>
    <xf numFmtId="167" fontId="16" fillId="0" borderId="6" xfId="2" applyNumberFormat="1" applyFont="1" applyBorder="1" applyAlignment="1">
      <alignment horizontal="left"/>
    </xf>
    <xf numFmtId="0" fontId="24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165" fontId="24" fillId="0" borderId="0" xfId="1" applyFont="1" applyAlignment="1">
      <alignment horizontal="left"/>
    </xf>
    <xf numFmtId="165" fontId="20" fillId="0" borderId="0" xfId="1" applyFont="1" applyAlignment="1">
      <alignment horizontal="left"/>
    </xf>
    <xf numFmtId="2" fontId="20" fillId="0" borderId="0" xfId="0" applyNumberFormat="1" applyFont="1"/>
    <xf numFmtId="167" fontId="33" fillId="0" borderId="7" xfId="2" applyNumberFormat="1" applyFont="1" applyBorder="1" applyAlignment="1">
      <alignment horizontal="center"/>
    </xf>
    <xf numFmtId="167" fontId="37" fillId="0" borderId="6" xfId="2" applyNumberFormat="1" applyFont="1" applyBorder="1" applyAlignment="1">
      <alignment horizontal="left"/>
    </xf>
    <xf numFmtId="167" fontId="38" fillId="0" borderId="7" xfId="2" applyNumberFormat="1" applyFont="1" applyBorder="1" applyAlignment="1">
      <alignment horizontal="center"/>
    </xf>
    <xf numFmtId="167" fontId="38" fillId="8" borderId="7" xfId="2" applyNumberFormat="1" applyFont="1" applyFill="1" applyBorder="1" applyAlignment="1">
      <alignment horizontal="center"/>
    </xf>
    <xf numFmtId="2" fontId="15" fillId="0" borderId="0" xfId="0" applyNumberFormat="1" applyFont="1"/>
    <xf numFmtId="14" fontId="24" fillId="0" borderId="27" xfId="2" applyNumberFormat="1" applyFont="1" applyBorder="1" applyAlignment="1">
      <alignment horizontal="left"/>
    </xf>
    <xf numFmtId="167" fontId="24" fillId="8" borderId="30" xfId="2" applyNumberFormat="1" applyFont="1" applyFill="1" applyBorder="1" applyAlignment="1">
      <alignment horizontal="right"/>
    </xf>
    <xf numFmtId="167" fontId="24" fillId="0" borderId="30" xfId="2" applyNumberFormat="1" applyFont="1" applyBorder="1" applyAlignment="1">
      <alignment horizontal="right"/>
    </xf>
    <xf numFmtId="167" fontId="37" fillId="0" borderId="30" xfId="2" applyNumberFormat="1" applyFont="1" applyFill="1" applyBorder="1" applyAlignment="1">
      <alignment horizontal="right"/>
    </xf>
    <xf numFmtId="167" fontId="37" fillId="0" borderId="31" xfId="2" applyNumberFormat="1" applyFont="1" applyFill="1" applyBorder="1" applyAlignment="1">
      <alignment horizontal="right"/>
    </xf>
    <xf numFmtId="167" fontId="37" fillId="0" borderId="32" xfId="2" applyNumberFormat="1" applyFont="1" applyFill="1" applyBorder="1" applyAlignment="1">
      <alignment horizontal="right"/>
    </xf>
    <xf numFmtId="167" fontId="37" fillId="0" borderId="7" xfId="2" applyNumberFormat="1" applyFont="1" applyFill="1" applyBorder="1" applyAlignment="1">
      <alignment horizontal="right"/>
    </xf>
    <xf numFmtId="167" fontId="37" fillId="8" borderId="30" xfId="2" applyNumberFormat="1" applyFont="1" applyFill="1" applyBorder="1" applyAlignment="1">
      <alignment horizontal="right"/>
    </xf>
    <xf numFmtId="169" fontId="25" fillId="0" borderId="33" xfId="2" applyNumberFormat="1" applyFont="1" applyBorder="1" applyAlignment="1">
      <alignment horizontal="center"/>
    </xf>
    <xf numFmtId="165" fontId="24" fillId="0" borderId="34" xfId="1" applyFont="1" applyBorder="1"/>
    <xf numFmtId="2" fontId="24" fillId="0" borderId="34" xfId="1" applyNumberFormat="1" applyFont="1" applyBorder="1"/>
    <xf numFmtId="164" fontId="27" fillId="3" borderId="15" xfId="3" applyNumberFormat="1" applyFont="1" applyFill="1" applyBorder="1" applyAlignment="1">
      <alignment horizontal="center"/>
    </xf>
    <xf numFmtId="166" fontId="25" fillId="3" borderId="35" xfId="2" applyFont="1" applyFill="1" applyBorder="1" applyAlignment="1">
      <alignment horizontal="center" vertical="center"/>
    </xf>
    <xf numFmtId="166" fontId="25" fillId="3" borderId="36" xfId="2" applyFont="1" applyFill="1" applyBorder="1" applyAlignment="1">
      <alignment horizontal="center" vertical="center"/>
    </xf>
    <xf numFmtId="49" fontId="38" fillId="0" borderId="33" xfId="2" applyNumberFormat="1" applyFont="1" applyBorder="1" applyAlignment="1">
      <alignment horizontal="center"/>
    </xf>
    <xf numFmtId="165" fontId="37" fillId="0" borderId="0" xfId="1" applyFont="1"/>
    <xf numFmtId="164" fontId="27" fillId="3" borderId="37" xfId="3" applyNumberFormat="1" applyFont="1" applyFill="1" applyBorder="1" applyAlignment="1">
      <alignment horizontal="center"/>
    </xf>
    <xf numFmtId="164" fontId="39" fillId="3" borderId="38" xfId="3" applyNumberFormat="1" applyFont="1" applyFill="1" applyBorder="1" applyAlignment="1">
      <alignment horizontal="center"/>
    </xf>
    <xf numFmtId="167" fontId="24" fillId="8" borderId="7" xfId="2" applyNumberFormat="1" applyFont="1" applyFill="1" applyBorder="1" applyAlignment="1">
      <alignment horizontal="right"/>
    </xf>
    <xf numFmtId="166" fontId="38" fillId="3" borderId="39" xfId="2" applyFont="1" applyFill="1" applyBorder="1" applyAlignment="1">
      <alignment horizontal="center" vertical="center"/>
    </xf>
    <xf numFmtId="166" fontId="25" fillId="3" borderId="37" xfId="2" applyFont="1" applyFill="1" applyBorder="1" applyAlignment="1">
      <alignment horizontal="center" vertical="center"/>
    </xf>
    <xf numFmtId="165" fontId="24" fillId="0" borderId="19" xfId="1" applyFont="1" applyBorder="1"/>
    <xf numFmtId="2" fontId="25" fillId="0" borderId="41" xfId="0" applyNumberFormat="1" applyFont="1" applyBorder="1"/>
    <xf numFmtId="164" fontId="26" fillId="3" borderId="42" xfId="3" applyNumberFormat="1" applyFont="1" applyFill="1" applyBorder="1" applyAlignment="1">
      <alignment horizontal="center"/>
    </xf>
    <xf numFmtId="166" fontId="25" fillId="3" borderId="43" xfId="2" applyFont="1" applyFill="1" applyBorder="1" applyAlignment="1">
      <alignment horizontal="center" vertical="center"/>
    </xf>
    <xf numFmtId="164" fontId="26" fillId="3" borderId="39" xfId="3" applyNumberFormat="1" applyFont="1" applyFill="1" applyBorder="1" applyAlignment="1">
      <alignment horizontal="center"/>
    </xf>
    <xf numFmtId="167" fontId="37" fillId="0" borderId="30" xfId="2" applyNumberFormat="1" applyFont="1" applyBorder="1" applyAlignment="1">
      <alignment horizontal="right"/>
    </xf>
    <xf numFmtId="2" fontId="24" fillId="0" borderId="40" xfId="1" applyNumberFormat="1" applyFont="1" applyBorder="1"/>
    <xf numFmtId="165" fontId="24" fillId="0" borderId="39" xfId="1" applyFont="1" applyBorder="1"/>
    <xf numFmtId="2" fontId="25" fillId="0" borderId="37" xfId="0" applyNumberFormat="1" applyFont="1" applyBorder="1"/>
    <xf numFmtId="14" fontId="24" fillId="0" borderId="44" xfId="2" applyNumberFormat="1" applyFont="1" applyBorder="1" applyAlignment="1">
      <alignment horizontal="left"/>
    </xf>
    <xf numFmtId="167" fontId="28" fillId="0" borderId="45" xfId="2" applyNumberFormat="1" applyFont="1" applyBorder="1" applyAlignment="1">
      <alignment horizontal="left"/>
    </xf>
    <xf numFmtId="167" fontId="24" fillId="0" borderId="45" xfId="2" applyNumberFormat="1" applyFont="1" applyBorder="1" applyAlignment="1">
      <alignment horizontal="left"/>
    </xf>
    <xf numFmtId="167" fontId="25" fillId="0" borderId="46" xfId="2" applyNumberFormat="1" applyFont="1" applyBorder="1" applyAlignment="1">
      <alignment horizontal="center"/>
    </xf>
    <xf numFmtId="167" fontId="38" fillId="0" borderId="46" xfId="2" applyNumberFormat="1" applyFont="1" applyBorder="1" applyAlignment="1">
      <alignment horizontal="center"/>
    </xf>
    <xf numFmtId="167" fontId="24" fillId="0" borderId="31" xfId="2" applyNumberFormat="1" applyFont="1" applyBorder="1" applyAlignment="1">
      <alignment horizontal="right"/>
    </xf>
    <xf numFmtId="2" fontId="24" fillId="0" borderId="0" xfId="1" applyNumberFormat="1" applyFont="1" applyBorder="1"/>
    <xf numFmtId="2" fontId="25" fillId="0" borderId="19" xfId="0" applyNumberFormat="1" applyFont="1" applyBorder="1"/>
    <xf numFmtId="167" fontId="28" fillId="0" borderId="47" xfId="2" applyNumberFormat="1" applyFont="1" applyBorder="1" applyAlignment="1">
      <alignment horizontal="left"/>
    </xf>
    <xf numFmtId="167" fontId="16" fillId="0" borderId="47" xfId="2" applyNumberFormat="1" applyFont="1" applyBorder="1" applyAlignment="1">
      <alignment horizontal="left"/>
    </xf>
    <xf numFmtId="167" fontId="24" fillId="0" borderId="47" xfId="2" applyNumberFormat="1" applyFont="1" applyBorder="1" applyAlignment="1">
      <alignment horizontal="left"/>
    </xf>
    <xf numFmtId="167" fontId="25" fillId="0" borderId="47" xfId="2" applyNumberFormat="1" applyFont="1" applyBorder="1" applyAlignment="1">
      <alignment horizontal="center"/>
    </xf>
    <xf numFmtId="167" fontId="38" fillId="0" borderId="47" xfId="2" applyNumberFormat="1" applyFont="1" applyBorder="1" applyAlignment="1">
      <alignment horizontal="center"/>
    </xf>
    <xf numFmtId="167" fontId="24" fillId="0" borderId="47" xfId="2" applyNumberFormat="1" applyFont="1" applyBorder="1" applyAlignment="1">
      <alignment horizontal="right"/>
    </xf>
    <xf numFmtId="14" fontId="24" fillId="0" borderId="48" xfId="2" applyNumberFormat="1" applyFont="1" applyBorder="1" applyAlignment="1">
      <alignment horizontal="left"/>
    </xf>
    <xf numFmtId="14" fontId="24" fillId="0" borderId="49" xfId="2" applyNumberFormat="1" applyFont="1" applyBorder="1" applyAlignment="1">
      <alignment horizontal="left"/>
    </xf>
    <xf numFmtId="167" fontId="28" fillId="8" borderId="50" xfId="2" applyNumberFormat="1" applyFont="1" applyFill="1" applyBorder="1" applyAlignment="1">
      <alignment horizontal="left"/>
    </xf>
    <xf numFmtId="167" fontId="24" fillId="8" borderId="50" xfId="2" applyNumberFormat="1" applyFont="1" applyFill="1" applyBorder="1" applyAlignment="1">
      <alignment horizontal="left"/>
    </xf>
    <xf numFmtId="167" fontId="25" fillId="8" borderId="51" xfId="2" applyNumberFormat="1" applyFont="1" applyFill="1" applyBorder="1" applyAlignment="1">
      <alignment horizontal="center"/>
    </xf>
    <xf numFmtId="167" fontId="38" fillId="8" borderId="51" xfId="2" applyNumberFormat="1" applyFont="1" applyFill="1" applyBorder="1" applyAlignment="1">
      <alignment horizontal="center"/>
    </xf>
    <xf numFmtId="167" fontId="24" fillId="8" borderId="29" xfId="2" applyNumberFormat="1" applyFont="1" applyFill="1" applyBorder="1" applyAlignment="1">
      <alignment horizontal="right"/>
    </xf>
    <xf numFmtId="165" fontId="24" fillId="0" borderId="36" xfId="1" applyFont="1" applyBorder="1"/>
    <xf numFmtId="2" fontId="25" fillId="0" borderId="36" xfId="1" applyNumberFormat="1" applyFont="1" applyBorder="1"/>
    <xf numFmtId="14" fontId="24" fillId="0" borderId="52" xfId="2" applyNumberFormat="1" applyFont="1" applyBorder="1" applyAlignment="1">
      <alignment horizontal="left"/>
    </xf>
    <xf numFmtId="167" fontId="28" fillId="0" borderId="53" xfId="2" applyNumberFormat="1" applyFont="1" applyBorder="1" applyAlignment="1">
      <alignment horizontal="left"/>
    </xf>
    <xf numFmtId="167" fontId="20" fillId="0" borderId="53" xfId="2" applyNumberFormat="1" applyFont="1" applyBorder="1" applyAlignment="1">
      <alignment horizontal="left"/>
    </xf>
    <xf numFmtId="167" fontId="24" fillId="0" borderId="53" xfId="2" applyNumberFormat="1" applyFont="1" applyBorder="1" applyAlignment="1">
      <alignment horizontal="left"/>
    </xf>
    <xf numFmtId="167" fontId="25" fillId="0" borderId="54" xfId="2" applyNumberFormat="1" applyFont="1" applyBorder="1" applyAlignment="1">
      <alignment horizontal="center"/>
    </xf>
    <xf numFmtId="167" fontId="38" fillId="0" borderId="54" xfId="2" applyNumberFormat="1" applyFont="1" applyBorder="1" applyAlignment="1">
      <alignment horizontal="center"/>
    </xf>
    <xf numFmtId="167" fontId="24" fillId="0" borderId="55" xfId="2" applyNumberFormat="1" applyFont="1" applyBorder="1" applyAlignment="1">
      <alignment horizontal="right"/>
    </xf>
    <xf numFmtId="167" fontId="28" fillId="8" borderId="28" xfId="2" applyNumberFormat="1" applyFont="1" applyFill="1" applyBorder="1" applyAlignment="1">
      <alignment horizontal="left"/>
    </xf>
    <xf numFmtId="167" fontId="24" fillId="8" borderId="28" xfId="2" applyNumberFormat="1" applyFont="1" applyFill="1" applyBorder="1" applyAlignment="1">
      <alignment horizontal="left"/>
    </xf>
    <xf numFmtId="167" fontId="25" fillId="8" borderId="29" xfId="2" applyNumberFormat="1" applyFont="1" applyFill="1" applyBorder="1" applyAlignment="1">
      <alignment horizontal="center"/>
    </xf>
    <xf numFmtId="167" fontId="38" fillId="8" borderId="29" xfId="2" applyNumberFormat="1" applyFont="1" applyFill="1" applyBorder="1" applyAlignment="1">
      <alignment horizontal="center"/>
    </xf>
    <xf numFmtId="167" fontId="24" fillId="8" borderId="56" xfId="2" applyNumberFormat="1" applyFont="1" applyFill="1" applyBorder="1" applyAlignment="1">
      <alignment horizontal="right"/>
    </xf>
    <xf numFmtId="2" fontId="25" fillId="0" borderId="19" xfId="1" applyNumberFormat="1" applyFont="1" applyBorder="1"/>
    <xf numFmtId="167" fontId="14" fillId="0" borderId="6" xfId="2" applyNumberFormat="1" applyFont="1" applyBorder="1" applyAlignment="1">
      <alignment horizontal="left"/>
    </xf>
    <xf numFmtId="167" fontId="13" fillId="0" borderId="6" xfId="2" applyNumberFormat="1" applyFont="1" applyBorder="1" applyAlignment="1">
      <alignment horizontal="left"/>
    </xf>
    <xf numFmtId="14" fontId="24" fillId="0" borderId="57" xfId="2" applyNumberFormat="1" applyFont="1" applyBorder="1" applyAlignment="1">
      <alignment horizontal="left"/>
    </xf>
    <xf numFmtId="167" fontId="24" fillId="7" borderId="30" xfId="2" applyNumberFormat="1" applyFont="1" applyFill="1" applyBorder="1" applyAlignment="1">
      <alignment horizontal="right"/>
    </xf>
    <xf numFmtId="2" fontId="24" fillId="0" borderId="59" xfId="1" applyNumberFormat="1" applyFont="1" applyBorder="1"/>
    <xf numFmtId="165" fontId="24" fillId="0" borderId="59" xfId="1" applyFont="1" applyBorder="1"/>
    <xf numFmtId="164" fontId="27" fillId="3" borderId="60" xfId="3" applyNumberFormat="1" applyFont="1" applyFill="1" applyBorder="1" applyAlignment="1">
      <alignment horizontal="center"/>
    </xf>
    <xf numFmtId="166" fontId="25" fillId="3" borderId="61" xfId="2" applyFont="1" applyFill="1" applyBorder="1" applyAlignment="1">
      <alignment horizontal="center" vertical="center"/>
    </xf>
    <xf numFmtId="2" fontId="12" fillId="0" borderId="59" xfId="1" applyNumberFormat="1" applyFont="1" applyBorder="1"/>
    <xf numFmtId="165" fontId="12" fillId="0" borderId="19" xfId="1" applyFont="1" applyBorder="1"/>
    <xf numFmtId="165" fontId="12" fillId="0" borderId="59" xfId="1" applyFont="1" applyBorder="1"/>
    <xf numFmtId="2" fontId="21" fillId="0" borderId="19" xfId="0" applyNumberFormat="1" applyFont="1" applyBorder="1"/>
    <xf numFmtId="2" fontId="21" fillId="0" borderId="19" xfId="1" applyNumberFormat="1" applyFont="1" applyBorder="1"/>
    <xf numFmtId="2" fontId="12" fillId="0" borderId="58" xfId="1" applyNumberFormat="1" applyFont="1" applyBorder="1"/>
    <xf numFmtId="2" fontId="21" fillId="0" borderId="36" xfId="0" applyNumberFormat="1" applyFont="1" applyBorder="1"/>
    <xf numFmtId="165" fontId="21" fillId="0" borderId="58" xfId="1" applyFont="1" applyBorder="1" applyAlignment="1">
      <alignment horizontal="right"/>
    </xf>
    <xf numFmtId="167" fontId="38" fillId="0" borderId="7" xfId="2" applyNumberFormat="1" applyFont="1" applyFill="1" applyBorder="1" applyAlignment="1">
      <alignment horizontal="center"/>
    </xf>
    <xf numFmtId="167" fontId="38" fillId="0" borderId="47" xfId="2" applyNumberFormat="1" applyFont="1" applyFill="1" applyBorder="1" applyAlignment="1">
      <alignment horizontal="center"/>
    </xf>
    <xf numFmtId="167" fontId="24" fillId="0" borderId="7" xfId="2" applyNumberFormat="1" applyFont="1" applyBorder="1" applyAlignment="1">
      <alignment horizontal="left"/>
    </xf>
    <xf numFmtId="167" fontId="24" fillId="8" borderId="7" xfId="2" applyNumberFormat="1" applyFont="1" applyFill="1" applyBorder="1" applyAlignment="1">
      <alignment horizontal="left"/>
    </xf>
    <xf numFmtId="167" fontId="20" fillId="0" borderId="7" xfId="2" applyNumberFormat="1" applyFont="1" applyBorder="1" applyAlignment="1">
      <alignment horizontal="left"/>
    </xf>
    <xf numFmtId="49" fontId="38" fillId="0" borderId="62" xfId="2" applyNumberFormat="1" applyFont="1" applyBorder="1" applyAlignment="1">
      <alignment horizontal="center"/>
    </xf>
    <xf numFmtId="167" fontId="38" fillId="8" borderId="47" xfId="2" applyNumberFormat="1" applyFont="1" applyFill="1" applyBorder="1" applyAlignment="1">
      <alignment horizontal="center"/>
    </xf>
    <xf numFmtId="167" fontId="38" fillId="0" borderId="63" xfId="2" applyNumberFormat="1" applyFont="1" applyBorder="1" applyAlignment="1">
      <alignment horizontal="center"/>
    </xf>
    <xf numFmtId="166" fontId="25" fillId="3" borderId="0" xfId="2" applyFont="1" applyFill="1" applyBorder="1" applyAlignment="1">
      <alignment horizontal="center" vertical="center"/>
    </xf>
    <xf numFmtId="167" fontId="14" fillId="0" borderId="7" xfId="2" applyNumberFormat="1" applyFont="1" applyBorder="1" applyAlignment="1">
      <alignment horizontal="left"/>
    </xf>
    <xf numFmtId="166" fontId="27" fillId="0" borderId="43" xfId="2" applyFont="1" applyBorder="1" applyAlignment="1">
      <alignment horizontal="right"/>
    </xf>
    <xf numFmtId="49" fontId="25" fillId="0" borderId="64" xfId="2" applyNumberFormat="1" applyFont="1" applyBorder="1" applyAlignment="1">
      <alignment horizontal="center"/>
    </xf>
    <xf numFmtId="167" fontId="24" fillId="8" borderId="47" xfId="2" applyNumberFormat="1" applyFont="1" applyFill="1" applyBorder="1" applyAlignment="1">
      <alignment horizontal="left"/>
    </xf>
    <xf numFmtId="167" fontId="25" fillId="8" borderId="47" xfId="2" applyNumberFormat="1" applyFont="1" applyFill="1" applyBorder="1" applyAlignment="1">
      <alignment horizontal="center"/>
    </xf>
    <xf numFmtId="167" fontId="20" fillId="0" borderId="47" xfId="2" applyNumberFormat="1" applyFont="1" applyBorder="1" applyAlignment="1">
      <alignment horizontal="left"/>
    </xf>
    <xf numFmtId="167" fontId="24" fillId="0" borderId="63" xfId="2" applyNumberFormat="1" applyFont="1" applyBorder="1" applyAlignment="1">
      <alignment horizontal="left"/>
    </xf>
    <xf numFmtId="167" fontId="25" fillId="0" borderId="63" xfId="2" applyNumberFormat="1" applyFont="1" applyBorder="1" applyAlignment="1">
      <alignment horizontal="center"/>
    </xf>
    <xf numFmtId="166" fontId="38" fillId="3" borderId="38" xfId="2" applyFont="1" applyFill="1" applyBorder="1" applyAlignment="1">
      <alignment horizontal="center" vertical="center"/>
    </xf>
    <xf numFmtId="167" fontId="24" fillId="0" borderId="65" xfId="2" applyNumberFormat="1" applyFont="1" applyBorder="1" applyAlignment="1">
      <alignment horizontal="right"/>
    </xf>
    <xf numFmtId="167" fontId="24" fillId="8" borderId="65" xfId="2" applyNumberFormat="1" applyFont="1" applyFill="1" applyBorder="1" applyAlignment="1">
      <alignment horizontal="right"/>
    </xf>
    <xf numFmtId="167" fontId="24" fillId="7" borderId="65" xfId="2" applyNumberFormat="1" applyFont="1" applyFill="1" applyBorder="1" applyAlignment="1">
      <alignment horizontal="right"/>
    </xf>
    <xf numFmtId="166" fontId="25" fillId="3" borderId="39" xfId="2" applyFont="1" applyFill="1" applyBorder="1" applyAlignment="1">
      <alignment horizontal="center" vertical="center"/>
    </xf>
    <xf numFmtId="167" fontId="12" fillId="0" borderId="6" xfId="2" applyNumberFormat="1" applyFont="1" applyBorder="1" applyAlignment="1">
      <alignment horizontal="left"/>
    </xf>
    <xf numFmtId="167" fontId="11" fillId="0" borderId="7" xfId="2" applyNumberFormat="1" applyFont="1" applyBorder="1" applyAlignment="1">
      <alignment horizontal="left"/>
    </xf>
    <xf numFmtId="164" fontId="26" fillId="3" borderId="37" xfId="3" applyNumberFormat="1" applyFont="1" applyFill="1" applyBorder="1" applyAlignment="1">
      <alignment horizontal="center"/>
    </xf>
    <xf numFmtId="2" fontId="24" fillId="0" borderId="19" xfId="1" applyNumberFormat="1" applyFont="1" applyBorder="1"/>
    <xf numFmtId="167" fontId="40" fillId="0" borderId="6" xfId="2" applyNumberFormat="1" applyFont="1" applyFill="1" applyBorder="1" applyAlignment="1">
      <alignment horizontal="left"/>
    </xf>
    <xf numFmtId="167" fontId="10" fillId="0" borderId="6" xfId="2" applyNumberFormat="1" applyFont="1" applyBorder="1" applyAlignment="1">
      <alignment horizontal="left"/>
    </xf>
    <xf numFmtId="167" fontId="24" fillId="0" borderId="21" xfId="2" applyNumberFormat="1" applyFont="1" applyFill="1" applyBorder="1" applyAlignment="1">
      <alignment horizontal="right"/>
    </xf>
    <xf numFmtId="167" fontId="9" fillId="0" borderId="6" xfId="2" applyNumberFormat="1" applyFont="1" applyBorder="1" applyAlignment="1">
      <alignment horizontal="left"/>
    </xf>
    <xf numFmtId="167" fontId="28" fillId="10" borderId="6" xfId="2" applyNumberFormat="1" applyFont="1" applyFill="1" applyBorder="1" applyAlignment="1">
      <alignment horizontal="left"/>
    </xf>
    <xf numFmtId="167" fontId="24" fillId="10" borderId="6" xfId="2" applyNumberFormat="1" applyFont="1" applyFill="1" applyBorder="1" applyAlignment="1">
      <alignment horizontal="left"/>
    </xf>
    <xf numFmtId="167" fontId="25" fillId="10" borderId="7" xfId="2" applyNumberFormat="1" applyFont="1" applyFill="1" applyBorder="1" applyAlignment="1">
      <alignment horizontal="center"/>
    </xf>
    <xf numFmtId="167" fontId="24" fillId="10" borderId="21" xfId="2" applyNumberFormat="1" applyFont="1" applyFill="1" applyBorder="1" applyAlignment="1">
      <alignment horizontal="right"/>
    </xf>
    <xf numFmtId="167" fontId="21" fillId="0" borderId="7" xfId="2" applyNumberFormat="1" applyFont="1" applyBorder="1" applyAlignment="1">
      <alignment horizontal="center"/>
    </xf>
    <xf numFmtId="167" fontId="8" fillId="0" borderId="6" xfId="2" applyNumberFormat="1" applyFont="1" applyBorder="1" applyAlignment="1">
      <alignment horizontal="left"/>
    </xf>
    <xf numFmtId="167" fontId="7" fillId="0" borderId="6" xfId="2" applyNumberFormat="1" applyFont="1" applyBorder="1" applyAlignment="1">
      <alignment horizontal="left"/>
    </xf>
    <xf numFmtId="167" fontId="24" fillId="11" borderId="21" xfId="2" applyNumberFormat="1" applyFont="1" applyFill="1" applyBorder="1" applyAlignment="1">
      <alignment horizontal="right"/>
    </xf>
    <xf numFmtId="165" fontId="24" fillId="0" borderId="0" xfId="1" applyFont="1" applyAlignment="1">
      <alignment horizontal="right"/>
    </xf>
    <xf numFmtId="2" fontId="41" fillId="0" borderId="8" xfId="1" applyNumberFormat="1" applyFont="1" applyBorder="1"/>
    <xf numFmtId="2" fontId="6" fillId="0" borderId="8" xfId="1" applyNumberFormat="1" applyFont="1" applyBorder="1"/>
    <xf numFmtId="2" fontId="20" fillId="0" borderId="0" xfId="0" applyNumberFormat="1" applyFont="1" applyAlignment="1">
      <alignment horizontal="left"/>
    </xf>
    <xf numFmtId="167" fontId="6" fillId="0" borderId="6" xfId="2" applyNumberFormat="1" applyFont="1" applyBorder="1" applyAlignment="1">
      <alignment horizontal="left"/>
    </xf>
    <xf numFmtId="0" fontId="41" fillId="0" borderId="0" xfId="0" applyFont="1"/>
    <xf numFmtId="168" fontId="6" fillId="0" borderId="0" xfId="0" applyNumberFormat="1" applyFont="1"/>
    <xf numFmtId="168" fontId="42" fillId="0" borderId="0" xfId="0" applyNumberFormat="1" applyFont="1"/>
    <xf numFmtId="0" fontId="42" fillId="0" borderId="0" xfId="0" applyFont="1"/>
    <xf numFmtId="168" fontId="43" fillId="0" borderId="0" xfId="0" applyNumberFormat="1" applyFont="1" applyAlignment="1">
      <alignment horizontal="right"/>
    </xf>
    <xf numFmtId="0" fontId="43" fillId="0" borderId="0" xfId="0" applyFont="1"/>
    <xf numFmtId="2" fontId="41" fillId="0" borderId="8" xfId="1" applyNumberFormat="1" applyFont="1" applyFill="1" applyBorder="1"/>
    <xf numFmtId="168" fontId="41" fillId="0" borderId="0" xfId="0" applyNumberFormat="1" applyFont="1"/>
    <xf numFmtId="2" fontId="44" fillId="2" borderId="0" xfId="0" applyNumberFormat="1" applyFont="1" applyFill="1"/>
    <xf numFmtId="168" fontId="41" fillId="0" borderId="0" xfId="0" applyNumberFormat="1" applyFont="1" applyAlignment="1">
      <alignment horizontal="left"/>
    </xf>
    <xf numFmtId="14" fontId="20" fillId="0" borderId="0" xfId="0" applyNumberFormat="1" applyFont="1"/>
    <xf numFmtId="0" fontId="25" fillId="0" borderId="0" xfId="0" applyFont="1" applyBorder="1"/>
    <xf numFmtId="2" fontId="18" fillId="0" borderId="0" xfId="0" applyNumberFormat="1" applyFont="1" applyBorder="1"/>
    <xf numFmtId="0" fontId="18" fillId="0" borderId="0" xfId="0" applyFont="1" applyBorder="1"/>
    <xf numFmtId="168" fontId="20" fillId="0" borderId="0" xfId="0" applyNumberFormat="1" applyFont="1" applyBorder="1"/>
    <xf numFmtId="2" fontId="21" fillId="0" borderId="0" xfId="0" applyNumberFormat="1" applyFont="1" applyFill="1" applyBorder="1"/>
    <xf numFmtId="0" fontId="21" fillId="0" borderId="0" xfId="0" applyFont="1" applyBorder="1"/>
    <xf numFmtId="167" fontId="5" fillId="0" borderId="6" xfId="2" applyNumberFormat="1" applyFont="1" applyBorder="1" applyAlignment="1">
      <alignment horizontal="left"/>
    </xf>
    <xf numFmtId="167" fontId="4" fillId="0" borderId="6" xfId="2" applyNumberFormat="1" applyFont="1" applyBorder="1" applyAlignment="1">
      <alignment horizontal="left"/>
    </xf>
    <xf numFmtId="2" fontId="41" fillId="0" borderId="0" xfId="1" applyNumberFormat="1" applyFont="1" applyFill="1" applyBorder="1"/>
    <xf numFmtId="0" fontId="24" fillId="0" borderId="0" xfId="0" applyFont="1" applyFill="1"/>
    <xf numFmtId="165" fontId="25" fillId="0" borderId="0" xfId="1" applyFont="1" applyFill="1" applyBorder="1"/>
    <xf numFmtId="2" fontId="24" fillId="0" borderId="0" xfId="1" applyNumberFormat="1" applyFont="1" applyFill="1"/>
    <xf numFmtId="2" fontId="25" fillId="0" borderId="0" xfId="1" applyNumberFormat="1" applyFont="1" applyFill="1"/>
    <xf numFmtId="2" fontId="24" fillId="0" borderId="0" xfId="1" applyNumberFormat="1" applyFont="1" applyFill="1" applyBorder="1"/>
    <xf numFmtId="0" fontId="29" fillId="0" borderId="0" xfId="0" applyFont="1" applyFill="1"/>
    <xf numFmtId="165" fontId="24" fillId="0" borderId="0" xfId="1" applyFont="1" applyFill="1"/>
    <xf numFmtId="2" fontId="24" fillId="0" borderId="0" xfId="0" applyNumberFormat="1" applyFont="1" applyFill="1" applyBorder="1"/>
    <xf numFmtId="165" fontId="24" fillId="0" borderId="26" xfId="1" applyFont="1" applyFill="1" applyBorder="1"/>
    <xf numFmtId="0" fontId="21" fillId="0" borderId="0" xfId="0" applyFont="1" applyFill="1"/>
    <xf numFmtId="0" fontId="25" fillId="0" borderId="0" xfId="0" applyFont="1" applyFill="1"/>
    <xf numFmtId="0" fontId="20" fillId="0" borderId="0" xfId="0" applyFont="1" applyAlignment="1">
      <alignment horizontal="right"/>
    </xf>
    <xf numFmtId="0" fontId="24" fillId="0" borderId="26" xfId="0" applyFont="1" applyBorder="1" applyAlignment="1">
      <alignment horizontal="right"/>
    </xf>
    <xf numFmtId="165" fontId="25" fillId="0" borderId="3" xfId="1" applyFont="1" applyFill="1" applyBorder="1" applyAlignment="1">
      <alignment horizontal="right"/>
    </xf>
    <xf numFmtId="2" fontId="6" fillId="0" borderId="0" xfId="1" applyNumberFormat="1" applyFont="1" applyFill="1" applyBorder="1"/>
    <xf numFmtId="2" fontId="25" fillId="0" borderId="0" xfId="0" applyNumberFormat="1" applyFont="1" applyFill="1" applyBorder="1"/>
    <xf numFmtId="165" fontId="24" fillId="0" borderId="0" xfId="1" applyFont="1" applyFill="1" applyBorder="1"/>
    <xf numFmtId="2" fontId="33" fillId="0" borderId="0" xfId="0" applyNumberFormat="1" applyFont="1" applyFill="1"/>
    <xf numFmtId="2" fontId="21" fillId="0" borderId="0" xfId="0" applyNumberFormat="1" applyFont="1" applyFill="1"/>
    <xf numFmtId="2" fontId="25" fillId="0" borderId="0" xfId="1" applyNumberFormat="1" applyFont="1" applyFill="1" applyBorder="1"/>
    <xf numFmtId="2" fontId="25" fillId="0" borderId="0" xfId="0" applyNumberFormat="1" applyFont="1" applyFill="1"/>
    <xf numFmtId="0" fontId="45" fillId="0" borderId="0" xfId="0" applyFont="1" applyFill="1"/>
    <xf numFmtId="165" fontId="25" fillId="0" borderId="0" xfId="1" applyFont="1" applyFill="1"/>
    <xf numFmtId="2" fontId="25" fillId="2" borderId="0" xfId="0" applyNumberFormat="1" applyFont="1" applyFill="1"/>
    <xf numFmtId="2" fontId="46" fillId="0" borderId="0" xfId="0" applyNumberFormat="1" applyFont="1" applyFill="1"/>
    <xf numFmtId="165" fontId="25" fillId="0" borderId="26" xfId="1" applyFont="1" applyFill="1" applyBorder="1"/>
    <xf numFmtId="0" fontId="33" fillId="0" borderId="0" xfId="0" applyFont="1" applyFill="1"/>
    <xf numFmtId="167" fontId="3" fillId="0" borderId="6" xfId="2" applyNumberFormat="1" applyFont="1" applyBorder="1" applyAlignment="1">
      <alignment horizontal="left"/>
    </xf>
    <xf numFmtId="14" fontId="2" fillId="0" borderId="0" xfId="0" applyNumberFormat="1" applyFont="1"/>
    <xf numFmtId="0" fontId="2" fillId="0" borderId="0" xfId="0" applyFont="1"/>
    <xf numFmtId="165" fontId="25" fillId="0" borderId="0" xfId="1" applyFont="1" applyAlignment="1">
      <alignment horizontal="center"/>
    </xf>
    <xf numFmtId="167" fontId="20" fillId="8" borderId="6" xfId="2" applyNumberFormat="1" applyFont="1" applyFill="1" applyBorder="1" applyAlignment="1">
      <alignment horizontal="left"/>
    </xf>
    <xf numFmtId="167" fontId="24" fillId="7" borderId="21" xfId="2" applyNumberFormat="1" applyFont="1" applyFill="1" applyBorder="1" applyAlignment="1">
      <alignment horizontal="left"/>
    </xf>
    <xf numFmtId="167" fontId="1" fillId="0" borderId="6" xfId="2" applyNumberFormat="1" applyFont="1" applyBorder="1" applyAlignment="1">
      <alignment horizontal="left"/>
    </xf>
    <xf numFmtId="2" fontId="24" fillId="0" borderId="0" xfId="0" applyNumberFormat="1" applyFont="1"/>
    <xf numFmtId="171" fontId="24" fillId="0" borderId="0" xfId="0" applyNumberFormat="1" applyFont="1"/>
  </cellXfs>
  <cellStyles count="27">
    <cellStyle name="Excel Built-in Normal" xfId="1" xr:uid="{4D1A001E-3993-4D03-9E70-4AB1780E9DD0}"/>
    <cellStyle name="Excel Built-in Normal 2" xfId="2" xr:uid="{27A7000A-BA76-4FB4-8F95-5DBDCE8ABD5D}"/>
    <cellStyle name="Excel Built-in Normal 3" xfId="4" xr:uid="{08544667-0D36-4B65-977F-2D6A07625761}"/>
    <cellStyle name="Heading" xfId="5" xr:uid="{12EEFEC7-0EEB-4228-A59D-DBDE2A770234}"/>
    <cellStyle name="Heading1" xfId="6" xr:uid="{76F4E62F-DC01-4AA2-83AA-E076C38D9F8F}"/>
    <cellStyle name="Normal" xfId="0" builtinId="0" customBuiltin="1"/>
    <cellStyle name="Normal 10" xfId="7" xr:uid="{E5F25A03-71F7-44F4-B9AF-2F25CA5D9084}"/>
    <cellStyle name="Normal 11" xfId="8" xr:uid="{235130B6-002E-4CDC-9799-A0F12CF045EF}"/>
    <cellStyle name="Normal 12" xfId="9" xr:uid="{93DF94AD-9F57-44A4-A3E0-42F77621B8C5}"/>
    <cellStyle name="Normal 13" xfId="10" xr:uid="{23B8D78E-B790-473E-80D0-D81317DEE476}"/>
    <cellStyle name="Normal 14" xfId="3" xr:uid="{E4B69E2D-BCC1-43BC-8BF0-3278215021D3}"/>
    <cellStyle name="Normal 15" xfId="11" xr:uid="{F0EBC06C-22F4-40CE-AECD-034628D48207}"/>
    <cellStyle name="Normal 16" xfId="12" xr:uid="{F7F9A48A-C2B3-4E82-8129-B24B51C32580}"/>
    <cellStyle name="Normal 17" xfId="13" xr:uid="{DFA4CCD5-BCFE-46D6-B52B-D5366C0988E8}"/>
    <cellStyle name="Normal 18" xfId="14" xr:uid="{2DC16C4A-7E8D-4FB3-A1E7-F56B4559FDFA}"/>
    <cellStyle name="Normal 19" xfId="15" xr:uid="{7AAA41EB-0D64-4786-9BC1-90FA4301FEB8}"/>
    <cellStyle name="Normal 2" xfId="16" xr:uid="{5B802749-8ED1-40C5-BC51-A02CE5AB64FC}"/>
    <cellStyle name="Normal 3" xfId="17" xr:uid="{06DE59D0-E6DC-4DA1-A47E-508302687B63}"/>
    <cellStyle name="Normal 4" xfId="18" xr:uid="{B7FB296A-19B6-42B9-85EC-2D91E2612E77}"/>
    <cellStyle name="Normal 5" xfId="19" xr:uid="{D9095FA5-BC4B-4E2E-B845-BB6313C2C2E9}"/>
    <cellStyle name="Normal 6" xfId="20" xr:uid="{F8FDDB38-A19D-4420-B527-D0628B187A1D}"/>
    <cellStyle name="Normal 7" xfId="21" xr:uid="{5C017F2E-EAB5-4E0C-9C40-DAF1AB327B34}"/>
    <cellStyle name="Normal 8" xfId="22" xr:uid="{576381F6-8D86-4A95-8BA6-E325173E3BF9}"/>
    <cellStyle name="Normal 9" xfId="23" xr:uid="{22831E15-5590-47C0-AA53-59D4BE36AE7E}"/>
    <cellStyle name="Pourcentage 2" xfId="24" xr:uid="{2753EAE3-D64F-44D6-A940-30F0EE12DAEB}"/>
    <cellStyle name="Result" xfId="25" xr:uid="{39618616-D723-4866-B5D6-FDDDB157EA34}"/>
    <cellStyle name="Result2" xfId="26" xr:uid="{1423B461-D119-48D6-91DB-11DAF41C78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DEE1A-6587-41B1-B329-1D8A022ACD3C}">
  <sheetPr>
    <pageSetUpPr fitToPage="1"/>
  </sheetPr>
  <dimension ref="A1:ADT98"/>
  <sheetViews>
    <sheetView workbookViewId="0">
      <pane xSplit="7" topLeftCell="CF1" activePane="topRight" state="frozen"/>
      <selection pane="topRight" activeCell="CM21" sqref="CM21"/>
    </sheetView>
  </sheetViews>
  <sheetFormatPr baseColWidth="10" defaultRowHeight="15" x14ac:dyDescent="0.25"/>
  <cols>
    <col min="1" max="1" width="11.875" style="2" customWidth="1"/>
    <col min="2" max="4" width="7.5" style="2" customWidth="1"/>
    <col min="5" max="5" width="10.5" style="239" customWidth="1"/>
    <col min="6" max="6" width="7.5" style="249" customWidth="1"/>
    <col min="7" max="7" width="9.125" style="11" customWidth="1"/>
    <col min="8" max="12" width="11" style="17" customWidth="1"/>
    <col min="13" max="13" width="11.75" style="17" bestFit="1" customWidth="1"/>
    <col min="14" max="18" width="11" style="17" customWidth="1"/>
    <col min="19" max="19" width="12" style="17" customWidth="1"/>
    <col min="20" max="24" width="11" style="17" customWidth="1"/>
    <col min="25" max="25" width="7.5" style="109" customWidth="1"/>
    <col min="26" max="26" width="12.75" style="17" customWidth="1"/>
    <col min="27" max="27" width="6.25" style="17" customWidth="1"/>
    <col min="28" max="28" width="5.75" style="17" customWidth="1"/>
    <col min="29" max="33" width="11" style="17" customWidth="1"/>
    <col min="34" max="34" width="7.5" style="109" customWidth="1"/>
    <col min="35" max="35" width="11" style="17" customWidth="1"/>
    <col min="36" max="36" width="6.25" style="17" customWidth="1"/>
    <col min="37" max="37" width="5.75" style="17" customWidth="1"/>
    <col min="38" max="42" width="11" style="17" customWidth="1"/>
    <col min="43" max="43" width="7.5" style="109" customWidth="1"/>
    <col min="44" max="44" width="11" style="17" customWidth="1"/>
    <col min="45" max="45" width="6.25" style="17" customWidth="1"/>
    <col min="46" max="46" width="5.75" style="17" customWidth="1"/>
    <col min="47" max="800" width="11" style="17" customWidth="1"/>
    <col min="801" max="801" width="11" style="2" customWidth="1"/>
    <col min="802" max="16384" width="11" style="2"/>
  </cols>
  <sheetData>
    <row r="1" spans="1:94" s="17" customFormat="1" ht="30.75" customHeight="1" thickBot="1" x14ac:dyDescent="0.35">
      <c r="A1" s="1" t="s">
        <v>0</v>
      </c>
      <c r="B1" s="12" t="s">
        <v>21</v>
      </c>
      <c r="C1" s="2"/>
      <c r="D1" s="2"/>
      <c r="E1" s="239"/>
      <c r="F1" s="249"/>
      <c r="G1" s="214"/>
      <c r="H1" s="41" t="s">
        <v>31</v>
      </c>
      <c r="I1" s="42" t="s">
        <v>32</v>
      </c>
      <c r="J1" s="42"/>
      <c r="K1" s="42"/>
      <c r="L1" s="43"/>
      <c r="M1" s="44"/>
      <c r="N1" s="41" t="s">
        <v>31</v>
      </c>
      <c r="O1" s="42" t="s">
        <v>43</v>
      </c>
      <c r="P1" s="42"/>
      <c r="Q1" s="42"/>
      <c r="R1" s="43"/>
      <c r="S1" s="44"/>
      <c r="T1" s="41" t="s">
        <v>31</v>
      </c>
      <c r="U1" s="42" t="s">
        <v>9</v>
      </c>
      <c r="V1" s="42"/>
      <c r="W1" s="42"/>
      <c r="X1" s="105"/>
      <c r="Y1" s="111"/>
      <c r="Z1" s="117"/>
      <c r="AA1" s="119" t="s">
        <v>78</v>
      </c>
      <c r="AB1" s="110"/>
      <c r="AC1" s="41" t="s">
        <v>31</v>
      </c>
      <c r="AD1" s="42" t="s">
        <v>90</v>
      </c>
      <c r="AE1" s="42"/>
      <c r="AF1" s="42"/>
      <c r="AG1" s="43"/>
      <c r="AH1" s="111"/>
      <c r="AI1" s="44"/>
      <c r="AJ1" s="119" t="s">
        <v>78</v>
      </c>
      <c r="AK1" s="110"/>
      <c r="AL1" s="41" t="s">
        <v>31</v>
      </c>
      <c r="AM1" s="42" t="s">
        <v>1</v>
      </c>
      <c r="AN1" s="42"/>
      <c r="AO1" s="42"/>
      <c r="AP1" s="43"/>
      <c r="AQ1" s="111"/>
      <c r="AR1" s="44"/>
      <c r="AS1" s="119" t="s">
        <v>78</v>
      </c>
      <c r="AT1" s="200" t="s">
        <v>91</v>
      </c>
      <c r="AU1" s="41" t="s">
        <v>31</v>
      </c>
      <c r="AV1" s="42" t="s">
        <v>2</v>
      </c>
      <c r="AW1" s="42"/>
      <c r="AX1" s="42"/>
      <c r="AY1" s="43"/>
      <c r="AZ1" s="44"/>
      <c r="BA1" s="41" t="s">
        <v>31</v>
      </c>
      <c r="BB1" s="42" t="s">
        <v>98</v>
      </c>
      <c r="BC1" s="42"/>
      <c r="BD1" s="42"/>
      <c r="BE1" s="43"/>
      <c r="BF1" s="44"/>
      <c r="BG1" s="41" t="s">
        <v>31</v>
      </c>
      <c r="BH1" s="42" t="s">
        <v>103</v>
      </c>
      <c r="BI1" s="42"/>
      <c r="BJ1" s="42"/>
      <c r="BK1" s="43"/>
      <c r="BL1" s="44"/>
      <c r="BM1" s="41" t="s">
        <v>31</v>
      </c>
      <c r="BN1" s="42" t="s">
        <v>105</v>
      </c>
      <c r="BO1" s="42"/>
      <c r="BP1" s="42"/>
      <c r="BQ1" s="43"/>
      <c r="BR1" s="44"/>
      <c r="BS1" s="41" t="s">
        <v>31</v>
      </c>
      <c r="BT1" s="42" t="s">
        <v>126</v>
      </c>
      <c r="BU1" s="42"/>
      <c r="BV1" s="42"/>
      <c r="BW1" s="43"/>
      <c r="BX1" s="44"/>
      <c r="BY1" s="41" t="s">
        <v>31</v>
      </c>
      <c r="BZ1" s="42" t="s">
        <v>132</v>
      </c>
      <c r="CA1" s="42"/>
      <c r="CB1" s="42"/>
      <c r="CC1" s="43"/>
      <c r="CD1" s="44"/>
      <c r="CE1" s="41" t="s">
        <v>31</v>
      </c>
      <c r="CF1" s="42" t="s">
        <v>142</v>
      </c>
      <c r="CG1" s="42"/>
      <c r="CH1" s="42"/>
      <c r="CI1" s="43"/>
      <c r="CJ1" s="44"/>
      <c r="CK1" s="41" t="s">
        <v>31</v>
      </c>
      <c r="CL1" s="42" t="s">
        <v>150</v>
      </c>
      <c r="CM1" s="42"/>
      <c r="CN1" s="42"/>
      <c r="CO1" s="43"/>
      <c r="CP1" s="44"/>
    </row>
    <row r="2" spans="1:94" s="17" customFormat="1" ht="15.75" thickBot="1" x14ac:dyDescent="0.3">
      <c r="A2" s="13"/>
      <c r="B2" s="14" t="s">
        <v>4</v>
      </c>
      <c r="C2" s="15" t="s">
        <v>5</v>
      </c>
      <c r="D2" s="16" t="s">
        <v>6</v>
      </c>
      <c r="E2" s="240"/>
      <c r="F2" s="16" t="s">
        <v>6</v>
      </c>
      <c r="G2" s="250" t="s">
        <v>79</v>
      </c>
      <c r="H2" s="45" t="s">
        <v>33</v>
      </c>
      <c r="I2" s="46"/>
      <c r="J2" s="47" t="s">
        <v>34</v>
      </c>
      <c r="K2" s="48" t="s">
        <v>35</v>
      </c>
      <c r="L2" s="49" t="s">
        <v>36</v>
      </c>
      <c r="M2" s="50" t="s">
        <v>37</v>
      </c>
      <c r="N2" s="45" t="s">
        <v>33</v>
      </c>
      <c r="O2" s="46" t="s">
        <v>44</v>
      </c>
      <c r="P2" s="47" t="s">
        <v>34</v>
      </c>
      <c r="Q2" s="48" t="s">
        <v>35</v>
      </c>
      <c r="R2" s="49" t="s">
        <v>36</v>
      </c>
      <c r="S2" s="50" t="s">
        <v>37</v>
      </c>
      <c r="T2" s="45" t="s">
        <v>33</v>
      </c>
      <c r="U2" s="46" t="s">
        <v>44</v>
      </c>
      <c r="V2" s="47" t="s">
        <v>34</v>
      </c>
      <c r="W2" s="48" t="s">
        <v>35</v>
      </c>
      <c r="X2" s="106" t="s">
        <v>36</v>
      </c>
      <c r="Y2" s="113" t="s">
        <v>80</v>
      </c>
      <c r="Z2" s="114" t="s">
        <v>37</v>
      </c>
      <c r="AA2" s="118"/>
      <c r="AB2" s="107"/>
      <c r="AC2" s="45" t="s">
        <v>33</v>
      </c>
      <c r="AD2" s="46" t="s">
        <v>44</v>
      </c>
      <c r="AE2" s="47" t="s">
        <v>34</v>
      </c>
      <c r="AF2" s="48" t="s">
        <v>35</v>
      </c>
      <c r="AG2" s="49" t="s">
        <v>36</v>
      </c>
      <c r="AH2" s="193" t="s">
        <v>80</v>
      </c>
      <c r="AI2" s="184" t="s">
        <v>37</v>
      </c>
      <c r="AJ2" s="197"/>
      <c r="AK2" s="114"/>
      <c r="AL2" s="45" t="s">
        <v>33</v>
      </c>
      <c r="AM2" s="46" t="s">
        <v>44</v>
      </c>
      <c r="AN2" s="47" t="s">
        <v>34</v>
      </c>
      <c r="AO2" s="48" t="s">
        <v>35</v>
      </c>
      <c r="AP2" s="49" t="s">
        <v>36</v>
      </c>
      <c r="AQ2" s="193" t="s">
        <v>80</v>
      </c>
      <c r="AR2" s="184" t="s">
        <v>37</v>
      </c>
      <c r="AS2" s="197"/>
      <c r="AT2" s="114"/>
      <c r="AU2" s="45" t="s">
        <v>33</v>
      </c>
      <c r="AV2" s="46" t="s">
        <v>44</v>
      </c>
      <c r="AW2" s="47" t="s">
        <v>34</v>
      </c>
      <c r="AX2" s="48" t="s">
        <v>35</v>
      </c>
      <c r="AY2" s="49" t="s">
        <v>36</v>
      </c>
      <c r="AZ2" s="50" t="s">
        <v>37</v>
      </c>
      <c r="BA2" s="45" t="s">
        <v>33</v>
      </c>
      <c r="BB2" s="46" t="s">
        <v>44</v>
      </c>
      <c r="BC2" s="47" t="s">
        <v>34</v>
      </c>
      <c r="BD2" s="48" t="s">
        <v>35</v>
      </c>
      <c r="BE2" s="49" t="s">
        <v>36</v>
      </c>
      <c r="BF2" s="50" t="s">
        <v>37</v>
      </c>
      <c r="BG2" s="45" t="s">
        <v>33</v>
      </c>
      <c r="BH2" s="46" t="s">
        <v>44</v>
      </c>
      <c r="BI2" s="47" t="s">
        <v>34</v>
      </c>
      <c r="BJ2" s="48" t="s">
        <v>35</v>
      </c>
      <c r="BK2" s="49" t="s">
        <v>36</v>
      </c>
      <c r="BL2" s="50" t="s">
        <v>37</v>
      </c>
      <c r="BM2" s="45" t="s">
        <v>33</v>
      </c>
      <c r="BN2" s="46" t="s">
        <v>44</v>
      </c>
      <c r="BO2" s="47" t="s">
        <v>34</v>
      </c>
      <c r="BP2" s="48" t="s">
        <v>35</v>
      </c>
      <c r="BQ2" s="49" t="s">
        <v>36</v>
      </c>
      <c r="BR2" s="50" t="s">
        <v>37</v>
      </c>
      <c r="BS2" s="45" t="s">
        <v>33</v>
      </c>
      <c r="BT2" s="46" t="s">
        <v>44</v>
      </c>
      <c r="BU2" s="47" t="s">
        <v>34</v>
      </c>
      <c r="BV2" s="48" t="s">
        <v>35</v>
      </c>
      <c r="BW2" s="49" t="s">
        <v>36</v>
      </c>
      <c r="BX2" s="50" t="s">
        <v>37</v>
      </c>
      <c r="BY2" s="45" t="s">
        <v>33</v>
      </c>
      <c r="BZ2" s="46" t="s">
        <v>44</v>
      </c>
      <c r="CA2" s="47" t="s">
        <v>34</v>
      </c>
      <c r="CB2" s="48" t="s">
        <v>35</v>
      </c>
      <c r="CC2" s="49" t="s">
        <v>36</v>
      </c>
      <c r="CD2" s="50" t="s">
        <v>37</v>
      </c>
      <c r="CE2" s="45" t="s">
        <v>33</v>
      </c>
      <c r="CF2" s="46" t="s">
        <v>44</v>
      </c>
      <c r="CG2" s="47" t="s">
        <v>34</v>
      </c>
      <c r="CH2" s="48" t="s">
        <v>35</v>
      </c>
      <c r="CI2" s="49" t="s">
        <v>36</v>
      </c>
      <c r="CJ2" s="50" t="s">
        <v>37</v>
      </c>
      <c r="CK2" s="45" t="s">
        <v>33</v>
      </c>
      <c r="CL2" s="46" t="s">
        <v>44</v>
      </c>
      <c r="CM2" s="47" t="s">
        <v>34</v>
      </c>
      <c r="CN2" s="48" t="s">
        <v>35</v>
      </c>
      <c r="CO2" s="49" t="s">
        <v>36</v>
      </c>
      <c r="CP2" s="50" t="s">
        <v>37</v>
      </c>
    </row>
    <row r="3" spans="1:94" s="17" customFormat="1" x14ac:dyDescent="0.25">
      <c r="B3" s="18"/>
      <c r="C3" s="18"/>
      <c r="D3" s="18"/>
      <c r="E3" s="241"/>
      <c r="F3" s="242"/>
      <c r="G3" s="11"/>
      <c r="H3" s="51">
        <v>43831</v>
      </c>
      <c r="I3" s="52"/>
      <c r="J3" s="53"/>
      <c r="K3" s="53"/>
      <c r="L3" s="54"/>
      <c r="M3" s="55" t="s">
        <v>38</v>
      </c>
      <c r="N3" s="51">
        <v>43862</v>
      </c>
      <c r="O3" s="56"/>
      <c r="P3" s="57"/>
      <c r="Q3" s="57"/>
      <c r="R3" s="58"/>
      <c r="S3" s="68"/>
      <c r="T3" s="51">
        <v>43891</v>
      </c>
      <c r="U3" s="56"/>
      <c r="V3" s="57"/>
      <c r="W3" s="57"/>
      <c r="X3" s="58"/>
      <c r="Y3" s="92"/>
      <c r="Z3" s="112"/>
      <c r="AA3" s="103"/>
      <c r="AB3" s="115"/>
      <c r="AC3" s="51">
        <v>43922</v>
      </c>
      <c r="AD3" s="52">
        <v>0.29166666666666669</v>
      </c>
      <c r="AE3" s="67">
        <v>0.65625</v>
      </c>
      <c r="AF3" s="53"/>
      <c r="AG3" s="54">
        <f>AE3-AD3-AF3</f>
        <v>0.36458333333333331</v>
      </c>
      <c r="AH3" s="177"/>
      <c r="AI3" s="194"/>
      <c r="AJ3" s="165"/>
      <c r="AK3" s="115"/>
      <c r="AL3" s="51">
        <v>43922</v>
      </c>
      <c r="AM3" s="67">
        <v>0.54166666666666663</v>
      </c>
      <c r="AN3" s="67">
        <v>0.65625</v>
      </c>
      <c r="AO3" s="53"/>
      <c r="AP3" s="54">
        <f>AN3-AM3-AO3</f>
        <v>0.11458333333333337</v>
      </c>
      <c r="AQ3" s="177">
        <f>AO$12-AP3</f>
        <v>0.23958333333333331</v>
      </c>
      <c r="AR3" s="194"/>
      <c r="AS3" s="165"/>
      <c r="AT3" s="115"/>
      <c r="AU3" s="162">
        <v>43952</v>
      </c>
      <c r="AV3" s="52">
        <v>0.29166666666666669</v>
      </c>
      <c r="AW3" s="67">
        <v>0.64583333333333337</v>
      </c>
      <c r="AX3" s="53">
        <v>4.1666666666666664E-2</v>
      </c>
      <c r="AY3" s="54">
        <f>AW3-AV3-AX3</f>
        <v>0.3125</v>
      </c>
      <c r="AZ3" s="59"/>
      <c r="BA3" s="51">
        <v>43983</v>
      </c>
      <c r="BB3" s="52"/>
      <c r="BC3" s="53"/>
      <c r="BD3" s="53"/>
      <c r="BE3" s="54"/>
      <c r="BF3" s="55" t="s">
        <v>38</v>
      </c>
      <c r="BG3" s="51">
        <v>44013</v>
      </c>
      <c r="BH3" s="52">
        <v>0.29166666666666669</v>
      </c>
      <c r="BI3" s="67">
        <v>0.52083333333333337</v>
      </c>
      <c r="BJ3" s="53"/>
      <c r="BK3" s="54">
        <f t="shared" ref="BK3:BK5" si="0">BI3-BH3-BJ3</f>
        <v>0.22916666666666669</v>
      </c>
      <c r="BL3" s="59"/>
      <c r="BM3" s="51">
        <v>44044</v>
      </c>
      <c r="BN3" s="56"/>
      <c r="BO3" s="57"/>
      <c r="BP3" s="57"/>
      <c r="BQ3" s="58"/>
      <c r="BR3" s="68"/>
      <c r="BS3" s="51">
        <v>44075</v>
      </c>
      <c r="BT3" s="52">
        <v>0.29166666666666669</v>
      </c>
      <c r="BU3" s="67">
        <v>0.70833333333333337</v>
      </c>
      <c r="BV3" s="53">
        <v>4.1666666666666664E-2</v>
      </c>
      <c r="BW3" s="54">
        <f t="shared" ref="BW3:BW5" si="1">BU3-BT3-BV3</f>
        <v>0.375</v>
      </c>
      <c r="BX3" s="59"/>
      <c r="BY3" s="51">
        <v>44105</v>
      </c>
      <c r="BZ3" s="52">
        <v>0.29166666666666669</v>
      </c>
      <c r="CA3" s="67">
        <v>0.69791666666666663</v>
      </c>
      <c r="CB3" s="53">
        <v>4.1666666666666664E-2</v>
      </c>
      <c r="CC3" s="54">
        <f t="shared" ref="CC3" si="2">CA3-BZ3-CB3</f>
        <v>0.36458333333333326</v>
      </c>
      <c r="CD3" s="59"/>
      <c r="CE3" s="51">
        <v>44136</v>
      </c>
      <c r="CF3" s="56"/>
      <c r="CG3" s="57"/>
      <c r="CH3" s="57"/>
      <c r="CI3" s="58"/>
      <c r="CJ3" s="68"/>
      <c r="CK3" s="51">
        <v>44166</v>
      </c>
      <c r="CL3" s="52">
        <v>0.29166666666666669</v>
      </c>
      <c r="CM3" s="53">
        <v>0.6875</v>
      </c>
      <c r="CN3" s="53">
        <v>4.1666666666666664E-2</v>
      </c>
      <c r="CO3" s="54">
        <f t="shared" ref="CO3:CO5" si="3">CM3-CL3-CN3</f>
        <v>0.35416666666666663</v>
      </c>
      <c r="CP3" s="271" t="s">
        <v>157</v>
      </c>
    </row>
    <row r="4" spans="1:94" s="17" customFormat="1" x14ac:dyDescent="0.25">
      <c r="A4" s="39" t="s">
        <v>28</v>
      </c>
      <c r="B4" s="40"/>
      <c r="C4" s="40"/>
      <c r="D4" s="40">
        <v>-14</v>
      </c>
      <c r="E4" s="242"/>
      <c r="F4" s="242">
        <f>D4</f>
        <v>-14</v>
      </c>
      <c r="G4" s="11"/>
      <c r="H4" s="51">
        <v>43832</v>
      </c>
      <c r="I4" s="52"/>
      <c r="J4" s="53"/>
      <c r="K4" s="53"/>
      <c r="L4" s="54"/>
      <c r="M4" s="55" t="s">
        <v>38</v>
      </c>
      <c r="N4" s="51">
        <v>43863</v>
      </c>
      <c r="O4" s="56"/>
      <c r="P4" s="57"/>
      <c r="Q4" s="57"/>
      <c r="R4" s="58"/>
      <c r="S4" s="68"/>
      <c r="T4" s="51">
        <v>43892</v>
      </c>
      <c r="U4" s="52">
        <v>0.29166666666666669</v>
      </c>
      <c r="V4" s="67">
        <v>0.70833333333333337</v>
      </c>
      <c r="W4" s="53"/>
      <c r="X4" s="54">
        <f t="shared" ref="X4" si="4">V4-U4-W4</f>
        <v>0.41666666666666669</v>
      </c>
      <c r="Y4" s="91"/>
      <c r="Z4" s="96"/>
      <c r="AA4" s="104"/>
      <c r="AB4" s="115"/>
      <c r="AC4" s="51">
        <v>43923</v>
      </c>
      <c r="AD4" s="52">
        <v>0.29166666666666669</v>
      </c>
      <c r="AE4" s="198">
        <v>0.6875</v>
      </c>
      <c r="AF4" s="53"/>
      <c r="AG4" s="54">
        <f t="shared" ref="AG4:AG5" si="5">AE4-AD4-AF4</f>
        <v>0.39583333333333331</v>
      </c>
      <c r="AH4" s="177"/>
      <c r="AI4" s="194"/>
      <c r="AJ4" s="164"/>
      <c r="AK4" s="115"/>
      <c r="AL4" s="51">
        <v>43923</v>
      </c>
      <c r="AM4" s="67">
        <v>0.54166666666666663</v>
      </c>
      <c r="AN4" s="198">
        <v>0.6875</v>
      </c>
      <c r="AO4" s="53"/>
      <c r="AP4" s="54">
        <f t="shared" ref="AP4:AP5" si="6">AN4-AM4-AO4</f>
        <v>0.14583333333333337</v>
      </c>
      <c r="AQ4" s="177">
        <f t="shared" ref="AQ4:AQ5" si="7">AO$12-AP4</f>
        <v>0.20833333333333331</v>
      </c>
      <c r="AR4" s="194"/>
      <c r="AS4" s="164"/>
      <c r="AT4" s="115"/>
      <c r="AU4" s="162">
        <v>43953</v>
      </c>
      <c r="AV4" s="56"/>
      <c r="AW4" s="57"/>
      <c r="AX4" s="57"/>
      <c r="AY4" s="58"/>
      <c r="AZ4" s="68"/>
      <c r="BA4" s="51">
        <v>43984</v>
      </c>
      <c r="BB4" s="52">
        <v>0.29166666666666669</v>
      </c>
      <c r="BC4" s="67">
        <v>0.71875</v>
      </c>
      <c r="BD4" s="67">
        <v>4.1666666666666664E-2</v>
      </c>
      <c r="BE4" s="54">
        <f>BC4-BB4-BD4</f>
        <v>0.38541666666666663</v>
      </c>
      <c r="BF4" s="59"/>
      <c r="BG4" s="51">
        <v>44014</v>
      </c>
      <c r="BH4" s="52">
        <v>0.29166666666666669</v>
      </c>
      <c r="BI4" s="67">
        <v>0.6875</v>
      </c>
      <c r="BJ4" s="53">
        <v>4.1666666666666664E-2</v>
      </c>
      <c r="BK4" s="54">
        <f t="shared" si="0"/>
        <v>0.35416666666666663</v>
      </c>
      <c r="BL4" s="59"/>
      <c r="BM4" s="51">
        <v>44045</v>
      </c>
      <c r="BN4" s="56"/>
      <c r="BO4" s="57"/>
      <c r="BP4" s="57"/>
      <c r="BQ4" s="58"/>
      <c r="BR4" s="68"/>
      <c r="BS4" s="51">
        <v>44076</v>
      </c>
      <c r="BT4" s="52">
        <v>0.29166666666666669</v>
      </c>
      <c r="BU4" s="53">
        <v>0.6875</v>
      </c>
      <c r="BV4" s="53">
        <v>4.1666666666666664E-2</v>
      </c>
      <c r="BW4" s="54">
        <f t="shared" si="1"/>
        <v>0.35416666666666663</v>
      </c>
      <c r="BX4" s="59"/>
      <c r="BY4" s="51">
        <v>44106</v>
      </c>
      <c r="BZ4" s="52"/>
      <c r="CA4" s="53"/>
      <c r="CB4" s="53"/>
      <c r="CC4" s="54">
        <f>CA4-BZ4-CB4</f>
        <v>0</v>
      </c>
      <c r="CD4" s="55" t="s">
        <v>86</v>
      </c>
      <c r="CE4" s="51">
        <v>44137</v>
      </c>
      <c r="CF4" s="52">
        <v>0.29166666666666669</v>
      </c>
      <c r="CG4" s="67">
        <v>0.78125</v>
      </c>
      <c r="CH4" s="67">
        <v>6.25E-2</v>
      </c>
      <c r="CI4" s="54">
        <f>CG4-CF4-CH4</f>
        <v>0.42708333333333331</v>
      </c>
      <c r="CJ4" s="59"/>
      <c r="CK4" s="51">
        <v>44167</v>
      </c>
      <c r="CL4" s="52">
        <v>0.29166666666666669</v>
      </c>
      <c r="CM4" s="53">
        <v>0.6875</v>
      </c>
      <c r="CN4" s="53">
        <v>4.1666666666666664E-2</v>
      </c>
      <c r="CO4" s="54">
        <f t="shared" si="3"/>
        <v>0.35416666666666663</v>
      </c>
      <c r="CP4" s="271" t="s">
        <v>157</v>
      </c>
    </row>
    <row r="5" spans="1:94" s="17" customFormat="1" ht="15.75" thickBot="1" x14ac:dyDescent="0.3">
      <c r="B5" s="18"/>
      <c r="C5" s="18"/>
      <c r="D5" s="18"/>
      <c r="E5" s="241"/>
      <c r="F5" s="242"/>
      <c r="G5" s="214"/>
      <c r="H5" s="51">
        <v>43833</v>
      </c>
      <c r="I5" s="52"/>
      <c r="J5" s="53"/>
      <c r="K5" s="53"/>
      <c r="L5" s="54"/>
      <c r="M5" s="55" t="s">
        <v>51</v>
      </c>
      <c r="N5" s="51">
        <v>43864</v>
      </c>
      <c r="O5" s="52">
        <v>0.29166666666666669</v>
      </c>
      <c r="P5" s="67">
        <v>0.48958333333333331</v>
      </c>
      <c r="Q5" s="53">
        <v>4.1666666666666664E-2</v>
      </c>
      <c r="R5" s="54">
        <f>P5-O5-Q5</f>
        <v>0.15624999999999997</v>
      </c>
      <c r="S5" s="59"/>
      <c r="T5" s="51">
        <v>43893</v>
      </c>
      <c r="U5" s="52">
        <v>0.29166666666666669</v>
      </c>
      <c r="V5" s="53">
        <v>0.6875</v>
      </c>
      <c r="W5" s="67">
        <v>2.0833333333333332E-2</v>
      </c>
      <c r="X5" s="54">
        <f>V5-U5-W5</f>
        <v>0.375</v>
      </c>
      <c r="Y5" s="91"/>
      <c r="Z5" s="96"/>
      <c r="AA5" s="104"/>
      <c r="AB5" s="115"/>
      <c r="AC5" s="51">
        <v>43924</v>
      </c>
      <c r="AD5" s="52">
        <v>0.29166666666666669</v>
      </c>
      <c r="AE5" s="67">
        <v>0.71875</v>
      </c>
      <c r="AF5" s="53"/>
      <c r="AG5" s="54">
        <f t="shared" si="5"/>
        <v>0.42708333333333331</v>
      </c>
      <c r="AH5" s="177"/>
      <c r="AI5" s="194"/>
      <c r="AJ5" s="164">
        <f>3*8.5</f>
        <v>25.5</v>
      </c>
      <c r="AK5" s="115"/>
      <c r="AL5" s="51">
        <v>43924</v>
      </c>
      <c r="AM5" s="67">
        <v>0.54166666666666663</v>
      </c>
      <c r="AN5" s="67">
        <v>0.71875</v>
      </c>
      <c r="AO5" s="53"/>
      <c r="AP5" s="54">
        <f t="shared" si="6"/>
        <v>0.17708333333333337</v>
      </c>
      <c r="AQ5" s="177">
        <f t="shared" si="7"/>
        <v>0.17708333333333331</v>
      </c>
      <c r="AR5" s="194"/>
      <c r="AS5" s="164">
        <f>3*8.5</f>
        <v>25.5</v>
      </c>
      <c r="AT5" s="201">
        <v>10.5</v>
      </c>
      <c r="AU5" s="162">
        <v>43954</v>
      </c>
      <c r="AV5" s="56"/>
      <c r="AW5" s="57"/>
      <c r="AX5" s="57"/>
      <c r="AY5" s="58"/>
      <c r="AZ5" s="68"/>
      <c r="BA5" s="51">
        <v>43985</v>
      </c>
      <c r="BB5" s="52">
        <v>0.29166666666666669</v>
      </c>
      <c r="BC5" s="67">
        <v>0.72916666666666663</v>
      </c>
      <c r="BD5" s="67">
        <v>4.1666666666666664E-2</v>
      </c>
      <c r="BE5" s="54">
        <f t="shared" ref="BE5:BE7" si="8">BC5-BB5-BD5</f>
        <v>0.39583333333333326</v>
      </c>
      <c r="BF5" s="59"/>
      <c r="BG5" s="51">
        <v>44015</v>
      </c>
      <c r="BH5" s="52">
        <v>0.29166666666666669</v>
      </c>
      <c r="BI5" s="67">
        <v>0.66666666666666663</v>
      </c>
      <c r="BJ5" s="53">
        <v>4.1666666666666664E-2</v>
      </c>
      <c r="BK5" s="54">
        <f t="shared" si="0"/>
        <v>0.33333333333333326</v>
      </c>
      <c r="BL5" s="59"/>
      <c r="BM5" s="51">
        <v>44046</v>
      </c>
      <c r="BN5" s="52">
        <v>0.29166666666666669</v>
      </c>
      <c r="BO5" s="53">
        <v>0.6875</v>
      </c>
      <c r="BP5" s="53">
        <v>4.1666666666666664E-2</v>
      </c>
      <c r="BQ5" s="54"/>
      <c r="BR5" s="55" t="s">
        <v>51</v>
      </c>
      <c r="BS5" s="51">
        <v>44077</v>
      </c>
      <c r="BT5" s="52">
        <v>0.29166666666666669</v>
      </c>
      <c r="BU5" s="67">
        <v>0.51041666666666663</v>
      </c>
      <c r="BV5" s="53"/>
      <c r="BW5" s="54">
        <f t="shared" si="1"/>
        <v>0.21874999999999994</v>
      </c>
      <c r="BX5" s="59"/>
      <c r="BY5" s="51">
        <v>44107</v>
      </c>
      <c r="BZ5" s="56"/>
      <c r="CA5" s="57"/>
      <c r="CB5" s="57"/>
      <c r="CC5" s="58"/>
      <c r="CD5" s="68"/>
      <c r="CE5" s="51">
        <v>44138</v>
      </c>
      <c r="CF5" s="52">
        <v>0.29166666666666669</v>
      </c>
      <c r="CG5" s="53">
        <v>0.72916666666666663</v>
      </c>
      <c r="CH5" s="67">
        <v>6.25E-2</v>
      </c>
      <c r="CI5" s="54">
        <f t="shared" ref="CI5:CI7" si="9">CG5-CF5-CH5</f>
        <v>0.37499999999999994</v>
      </c>
      <c r="CJ5" s="59"/>
      <c r="CK5" s="51">
        <v>44168</v>
      </c>
      <c r="CL5" s="52">
        <v>0.29166666666666669</v>
      </c>
      <c r="CM5" s="53">
        <v>0.6875</v>
      </c>
      <c r="CN5" s="53">
        <v>4.1666666666666664E-2</v>
      </c>
      <c r="CO5" s="54">
        <f t="shared" si="3"/>
        <v>0.35416666666666663</v>
      </c>
      <c r="CP5" s="271" t="s">
        <v>157</v>
      </c>
    </row>
    <row r="6" spans="1:94" s="17" customFormat="1" x14ac:dyDescent="0.25">
      <c r="A6" s="19" t="s">
        <v>7</v>
      </c>
      <c r="B6" s="20">
        <v>170</v>
      </c>
      <c r="C6" s="21">
        <v>134</v>
      </c>
      <c r="D6" s="21">
        <f>C6-B6</f>
        <v>-36</v>
      </c>
      <c r="E6" s="243"/>
      <c r="F6" s="258">
        <f>D6+E6</f>
        <v>-36</v>
      </c>
      <c r="G6" s="11"/>
      <c r="H6" s="51">
        <v>43834</v>
      </c>
      <c r="I6" s="56"/>
      <c r="J6" s="57"/>
      <c r="K6" s="57"/>
      <c r="L6" s="58"/>
      <c r="M6" s="59"/>
      <c r="N6" s="51">
        <v>43865</v>
      </c>
      <c r="O6" s="52"/>
      <c r="P6" s="67"/>
      <c r="Q6" s="53"/>
      <c r="R6" s="54">
        <f t="shared" ref="R6:R9" si="10">P6-O6-Q6</f>
        <v>0</v>
      </c>
      <c r="S6" s="55" t="s">
        <v>47</v>
      </c>
      <c r="T6" s="51">
        <v>43894</v>
      </c>
      <c r="U6" s="52">
        <v>0.29166666666666669</v>
      </c>
      <c r="V6" s="67">
        <v>0.67708333333333337</v>
      </c>
      <c r="W6" s="53"/>
      <c r="X6" s="54">
        <f>V6-U6-W6</f>
        <v>0.38541666666666669</v>
      </c>
      <c r="Y6" s="91"/>
      <c r="Z6" s="96"/>
      <c r="AA6" s="104"/>
      <c r="AB6" s="115"/>
      <c r="AC6" s="51">
        <v>43925</v>
      </c>
      <c r="AD6" s="56"/>
      <c r="AE6" s="57"/>
      <c r="AF6" s="57"/>
      <c r="AG6" s="58"/>
      <c r="AH6" s="182"/>
      <c r="AI6" s="195"/>
      <c r="AJ6" s="164"/>
      <c r="AK6" s="115"/>
      <c r="AL6" s="51">
        <v>43925</v>
      </c>
      <c r="AM6" s="56"/>
      <c r="AN6" s="57"/>
      <c r="AO6" s="57"/>
      <c r="AP6" s="58"/>
      <c r="AQ6" s="182"/>
      <c r="AR6" s="195"/>
      <c r="AS6" s="164"/>
      <c r="AT6" s="201"/>
      <c r="AU6" s="162">
        <v>43955</v>
      </c>
      <c r="AV6" s="52">
        <v>0.29166666666666669</v>
      </c>
      <c r="AW6" s="67">
        <v>0.67708333333333337</v>
      </c>
      <c r="AX6" s="53">
        <v>4.1666666666666664E-2</v>
      </c>
      <c r="AY6" s="54">
        <f t="shared" ref="AY6:AY10" si="11">AW6-AV6-AX6</f>
        <v>0.34375</v>
      </c>
      <c r="AZ6" s="59"/>
      <c r="BA6" s="51">
        <v>43986</v>
      </c>
      <c r="BB6" s="52">
        <v>0.29166666666666669</v>
      </c>
      <c r="BC6" s="67">
        <v>0.75</v>
      </c>
      <c r="BD6" s="67">
        <v>4.1666666666666664E-2</v>
      </c>
      <c r="BE6" s="54">
        <f t="shared" si="8"/>
        <v>0.41666666666666663</v>
      </c>
      <c r="BF6" s="59"/>
      <c r="BG6" s="51">
        <v>44016</v>
      </c>
      <c r="BH6" s="56"/>
      <c r="BI6" s="57"/>
      <c r="BJ6" s="57"/>
      <c r="BK6" s="58"/>
      <c r="BL6" s="68"/>
      <c r="BM6" s="51">
        <v>44047</v>
      </c>
      <c r="BN6" s="52">
        <v>0.29166666666666669</v>
      </c>
      <c r="BO6" s="53">
        <v>0.6875</v>
      </c>
      <c r="BP6" s="53">
        <v>4.1666666666666664E-2</v>
      </c>
      <c r="BQ6" s="54"/>
      <c r="BR6" s="55" t="s">
        <v>51</v>
      </c>
      <c r="BS6" s="51">
        <v>44078</v>
      </c>
      <c r="BT6" s="52">
        <v>0.29166666666666669</v>
      </c>
      <c r="BU6" s="53">
        <v>0.6875</v>
      </c>
      <c r="BV6" s="53">
        <v>4.1666666666666664E-2</v>
      </c>
      <c r="BW6" s="54">
        <f>BU6-BT6-BV6</f>
        <v>0.35416666666666663</v>
      </c>
      <c r="BX6" s="59"/>
      <c r="BY6" s="51">
        <v>44108</v>
      </c>
      <c r="BZ6" s="56"/>
      <c r="CA6" s="57"/>
      <c r="CB6" s="57"/>
      <c r="CC6" s="58"/>
      <c r="CD6" s="68"/>
      <c r="CE6" s="51">
        <v>44139</v>
      </c>
      <c r="CF6" s="52">
        <v>0.29166666666666669</v>
      </c>
      <c r="CG6" s="67">
        <v>0.66666666666666663</v>
      </c>
      <c r="CH6" s="67">
        <v>2.0833333333333332E-2</v>
      </c>
      <c r="CI6" s="54">
        <f t="shared" si="9"/>
        <v>0.35416666666666663</v>
      </c>
      <c r="CJ6" s="59"/>
      <c r="CK6" s="51">
        <v>44169</v>
      </c>
      <c r="CL6" s="52">
        <v>0.29166666666666669</v>
      </c>
      <c r="CM6" s="67">
        <v>0.70833333333333337</v>
      </c>
      <c r="CN6" s="53"/>
      <c r="CO6" s="54">
        <f>CM6-CL6-CN6</f>
        <v>0.41666666666666669</v>
      </c>
      <c r="CP6" s="59"/>
    </row>
    <row r="7" spans="1:94" s="17" customFormat="1" x14ac:dyDescent="0.25">
      <c r="A7" s="22" t="s">
        <v>8</v>
      </c>
      <c r="B7" s="20">
        <v>170</v>
      </c>
      <c r="C7" s="21">
        <v>159</v>
      </c>
      <c r="D7" s="21">
        <f t="shared" ref="D7:D17" si="12">C7-B7</f>
        <v>-11</v>
      </c>
      <c r="E7" s="243"/>
      <c r="F7" s="258">
        <f t="shared" ref="F7:F17" si="13">D7+E7</f>
        <v>-11</v>
      </c>
      <c r="G7" s="11"/>
      <c r="H7" s="51">
        <v>43835</v>
      </c>
      <c r="I7" s="56"/>
      <c r="J7" s="57"/>
      <c r="K7" s="57"/>
      <c r="L7" s="58"/>
      <c r="M7" s="59"/>
      <c r="N7" s="51">
        <v>43866</v>
      </c>
      <c r="O7" s="52">
        <v>0.29166666666666669</v>
      </c>
      <c r="P7" s="67">
        <v>0.58333333333333337</v>
      </c>
      <c r="Q7" s="53">
        <v>4.1666666666666664E-2</v>
      </c>
      <c r="R7" s="54">
        <f t="shared" si="10"/>
        <v>0.25</v>
      </c>
      <c r="S7" s="59"/>
      <c r="T7" s="51">
        <v>43895</v>
      </c>
      <c r="U7" s="52">
        <v>0.29166666666666669</v>
      </c>
      <c r="V7" s="67">
        <v>0.67708333333333337</v>
      </c>
      <c r="W7" s="67">
        <v>2.0833333333333332E-2</v>
      </c>
      <c r="X7" s="54">
        <f t="shared" ref="X7:X8" si="14">V7-U7-W7</f>
        <v>0.36458333333333337</v>
      </c>
      <c r="Y7" s="91"/>
      <c r="Z7" s="96"/>
      <c r="AA7" s="104"/>
      <c r="AB7" s="115"/>
      <c r="AC7" s="51">
        <v>43926</v>
      </c>
      <c r="AD7" s="56"/>
      <c r="AE7" s="57"/>
      <c r="AF7" s="57"/>
      <c r="AG7" s="58"/>
      <c r="AH7" s="182"/>
      <c r="AI7" s="195"/>
      <c r="AJ7" s="164"/>
      <c r="AK7" s="115"/>
      <c r="AL7" s="51">
        <v>43926</v>
      </c>
      <c r="AM7" s="56"/>
      <c r="AN7" s="57"/>
      <c r="AO7" s="57"/>
      <c r="AP7" s="58"/>
      <c r="AQ7" s="182"/>
      <c r="AR7" s="195"/>
      <c r="AS7" s="164"/>
      <c r="AT7" s="201"/>
      <c r="AU7" s="162">
        <v>43956</v>
      </c>
      <c r="AV7" s="52">
        <v>0.29166666666666669</v>
      </c>
      <c r="AW7" s="53">
        <v>0.6875</v>
      </c>
      <c r="AX7" s="53">
        <v>4.1666666666666664E-2</v>
      </c>
      <c r="AY7" s="54">
        <f t="shared" si="11"/>
        <v>0.35416666666666663</v>
      </c>
      <c r="AZ7" s="59"/>
      <c r="BA7" s="51">
        <v>43987</v>
      </c>
      <c r="BB7" s="52">
        <v>0.29166666666666669</v>
      </c>
      <c r="BC7" s="67">
        <v>7.260416666666667</v>
      </c>
      <c r="BD7" s="67">
        <v>4.1666666666666664E-2</v>
      </c>
      <c r="BE7" s="54">
        <f t="shared" si="8"/>
        <v>6.927083333333333</v>
      </c>
      <c r="BF7" s="59"/>
      <c r="BG7" s="51">
        <v>44017</v>
      </c>
      <c r="BH7" s="56"/>
      <c r="BI7" s="57"/>
      <c r="BJ7" s="57"/>
      <c r="BK7" s="58"/>
      <c r="BL7" s="68"/>
      <c r="BM7" s="51">
        <v>44048</v>
      </c>
      <c r="BN7" s="52">
        <v>0.29166666666666669</v>
      </c>
      <c r="BO7" s="53">
        <v>0.6875</v>
      </c>
      <c r="BP7" s="53">
        <v>4.1666666666666664E-2</v>
      </c>
      <c r="BQ7" s="54"/>
      <c r="BR7" s="55" t="s">
        <v>51</v>
      </c>
      <c r="BS7" s="51">
        <v>44079</v>
      </c>
      <c r="BT7" s="56"/>
      <c r="BU7" s="57"/>
      <c r="BV7" s="57"/>
      <c r="BW7" s="58"/>
      <c r="BX7" s="68"/>
      <c r="BY7" s="51">
        <v>44109</v>
      </c>
      <c r="BZ7" s="52">
        <v>0.29166666666666669</v>
      </c>
      <c r="CA7" s="53">
        <v>0.6875</v>
      </c>
      <c r="CB7" s="53">
        <v>4.1666666666666664E-2</v>
      </c>
      <c r="CC7" s="54">
        <f>CA7-BZ7-CB7</f>
        <v>0.35416666666666663</v>
      </c>
      <c r="CD7" s="59"/>
      <c r="CE7" s="51">
        <v>44140</v>
      </c>
      <c r="CF7" s="52">
        <v>0.29166666666666669</v>
      </c>
      <c r="CG7" s="53">
        <v>0.72916666666666663</v>
      </c>
      <c r="CH7" s="67">
        <v>4.1666666666666664E-2</v>
      </c>
      <c r="CI7" s="54">
        <f t="shared" si="9"/>
        <v>0.39583333333333326</v>
      </c>
      <c r="CJ7" s="59"/>
      <c r="CK7" s="51">
        <v>44170</v>
      </c>
      <c r="CL7" s="56"/>
      <c r="CM7" s="57"/>
      <c r="CN7" s="57"/>
      <c r="CO7" s="58"/>
      <c r="CP7" s="68"/>
    </row>
    <row r="8" spans="1:94" s="17" customFormat="1" x14ac:dyDescent="0.25">
      <c r="A8" s="22" t="s">
        <v>9</v>
      </c>
      <c r="B8" s="20">
        <v>187</v>
      </c>
      <c r="C8" s="21">
        <v>175.5</v>
      </c>
      <c r="D8" s="225">
        <f t="shared" si="12"/>
        <v>-11.5</v>
      </c>
      <c r="E8" s="238"/>
      <c r="F8" s="258">
        <f t="shared" si="13"/>
        <v>-11.5</v>
      </c>
      <c r="G8" s="250">
        <v>24.25</v>
      </c>
      <c r="H8" s="51">
        <v>43836</v>
      </c>
      <c r="I8" s="52">
        <v>0.29166666666666669</v>
      </c>
      <c r="J8" s="53">
        <v>0.6875</v>
      </c>
      <c r="K8" s="53">
        <v>4.1666666666666664E-2</v>
      </c>
      <c r="L8" s="54">
        <f>J8-I8-K8</f>
        <v>0.35416666666666663</v>
      </c>
      <c r="M8" s="59"/>
      <c r="N8" s="51">
        <v>43867</v>
      </c>
      <c r="O8" s="52">
        <v>0.29166666666666669</v>
      </c>
      <c r="P8" s="67">
        <v>0.67708333333333337</v>
      </c>
      <c r="Q8" s="53">
        <v>4.1666666666666664E-2</v>
      </c>
      <c r="R8" s="54">
        <f t="shared" si="10"/>
        <v>0.34375</v>
      </c>
      <c r="S8" s="59"/>
      <c r="T8" s="51">
        <v>43896</v>
      </c>
      <c r="U8" s="52">
        <v>0.29166666666666669</v>
      </c>
      <c r="V8" s="67">
        <v>0.66666666666666663</v>
      </c>
      <c r="W8" s="53"/>
      <c r="X8" s="54">
        <f t="shared" si="14"/>
        <v>0.37499999999999994</v>
      </c>
      <c r="Y8" s="91"/>
      <c r="Z8" s="96"/>
      <c r="AA8" s="104">
        <v>42.5</v>
      </c>
      <c r="AB8" s="115"/>
      <c r="AC8" s="51">
        <v>43927</v>
      </c>
      <c r="AD8" s="52">
        <v>0.29166666666666669</v>
      </c>
      <c r="AE8" s="67">
        <v>0.67708333333333337</v>
      </c>
      <c r="AF8" s="53"/>
      <c r="AG8" s="54">
        <f>AE8-AD8-AF8</f>
        <v>0.38541666666666669</v>
      </c>
      <c r="AH8" s="177"/>
      <c r="AI8" s="194"/>
      <c r="AJ8" s="164"/>
      <c r="AK8" s="115"/>
      <c r="AL8" s="51">
        <v>43927</v>
      </c>
      <c r="AM8" s="67">
        <v>0.54166666666666663</v>
      </c>
      <c r="AN8" s="67">
        <v>0.67708333333333337</v>
      </c>
      <c r="AO8" s="53"/>
      <c r="AP8" s="54">
        <f>AN8-AM8-AO8</f>
        <v>0.13541666666666674</v>
      </c>
      <c r="AQ8" s="177">
        <f t="shared" ref="AQ8:AQ11" si="15">AO$12-AP8</f>
        <v>0.21874999999999994</v>
      </c>
      <c r="AR8" s="194"/>
      <c r="AS8" s="164"/>
      <c r="AT8" s="201"/>
      <c r="AU8" s="162">
        <v>43957</v>
      </c>
      <c r="AV8" s="52">
        <v>0.29166666666666669</v>
      </c>
      <c r="AW8" s="53">
        <v>0.6875</v>
      </c>
      <c r="AX8" s="53">
        <v>4.1666666666666664E-2</v>
      </c>
      <c r="AY8" s="54">
        <f t="shared" si="11"/>
        <v>0.35416666666666663</v>
      </c>
      <c r="AZ8" s="59"/>
      <c r="BA8" s="51">
        <v>43988</v>
      </c>
      <c r="BB8" s="56"/>
      <c r="BC8" s="57"/>
      <c r="BD8" s="57"/>
      <c r="BE8" s="58"/>
      <c r="BF8" s="68"/>
      <c r="BG8" s="51">
        <v>44018</v>
      </c>
      <c r="BH8" s="67">
        <v>0.33333333333333331</v>
      </c>
      <c r="BI8" s="67">
        <v>0.72916666666666663</v>
      </c>
      <c r="BJ8" s="53">
        <v>4.1666666666666664E-2</v>
      </c>
      <c r="BK8" s="54">
        <f>BI8-BH8-BJ8</f>
        <v>0.35416666666666663</v>
      </c>
      <c r="BL8" s="59"/>
      <c r="BM8" s="51">
        <v>44049</v>
      </c>
      <c r="BN8" s="52">
        <v>0.29166666666666669</v>
      </c>
      <c r="BO8" s="53">
        <v>0.6875</v>
      </c>
      <c r="BP8" s="53">
        <v>4.1666666666666664E-2</v>
      </c>
      <c r="BQ8" s="54"/>
      <c r="BR8" s="55" t="s">
        <v>51</v>
      </c>
      <c r="BS8" s="51">
        <v>44080</v>
      </c>
      <c r="BT8" s="56"/>
      <c r="BU8" s="57"/>
      <c r="BV8" s="57"/>
      <c r="BW8" s="58"/>
      <c r="BX8" s="68"/>
      <c r="BY8" s="51">
        <v>44110</v>
      </c>
      <c r="BZ8" s="52">
        <v>0.29166666666666669</v>
      </c>
      <c r="CA8" s="67">
        <v>0.65625</v>
      </c>
      <c r="CB8" s="53">
        <v>4.1666666666666664E-2</v>
      </c>
      <c r="CC8" s="54">
        <f t="shared" ref="CC8:CC10" si="16">CA8-BZ8-CB8</f>
        <v>0.32291666666666663</v>
      </c>
      <c r="CD8" s="59"/>
      <c r="CE8" s="51">
        <v>44141</v>
      </c>
      <c r="CF8" s="52">
        <v>0.29166666666666669</v>
      </c>
      <c r="CG8" s="67">
        <v>0.52083333333333337</v>
      </c>
      <c r="CH8" s="53"/>
      <c r="CI8" s="54">
        <f>CG8-CF8-CH8</f>
        <v>0.22916666666666669</v>
      </c>
      <c r="CJ8" s="59"/>
      <c r="CK8" s="51">
        <v>44171</v>
      </c>
      <c r="CL8" s="56"/>
      <c r="CM8" s="57"/>
      <c r="CN8" s="57"/>
      <c r="CO8" s="58"/>
      <c r="CP8" s="68"/>
    </row>
    <row r="9" spans="1:94" s="17" customFormat="1" x14ac:dyDescent="0.25">
      <c r="A9" s="22" t="s">
        <v>1</v>
      </c>
      <c r="B9" s="20">
        <v>170</v>
      </c>
      <c r="C9" s="23">
        <v>168</v>
      </c>
      <c r="D9" s="215">
        <v>0</v>
      </c>
      <c r="E9" s="238">
        <v>72.5</v>
      </c>
      <c r="F9" s="258">
        <f t="shared" si="13"/>
        <v>72.5</v>
      </c>
      <c r="G9" s="250">
        <v>93.75</v>
      </c>
      <c r="H9" s="51">
        <v>43837</v>
      </c>
      <c r="I9" s="52">
        <v>0.29166666666666669</v>
      </c>
      <c r="J9" s="53">
        <v>0.6875</v>
      </c>
      <c r="K9" s="53">
        <v>4.1666666666666664E-2</v>
      </c>
      <c r="L9" s="54">
        <f>J9-I9-K9</f>
        <v>0.35416666666666663</v>
      </c>
      <c r="M9" s="59"/>
      <c r="N9" s="51">
        <v>43868</v>
      </c>
      <c r="O9" s="52">
        <v>0.29166666666666669</v>
      </c>
      <c r="P9" s="67">
        <v>0.67708333333333337</v>
      </c>
      <c r="Q9" s="53">
        <v>4.1666666666666664E-2</v>
      </c>
      <c r="R9" s="54">
        <f t="shared" si="10"/>
        <v>0.34375</v>
      </c>
      <c r="S9" s="59"/>
      <c r="T9" s="51">
        <v>43897</v>
      </c>
      <c r="U9" s="56"/>
      <c r="V9" s="57"/>
      <c r="W9" s="57"/>
      <c r="X9" s="58"/>
      <c r="Y9" s="92"/>
      <c r="Z9" s="95"/>
      <c r="AA9" s="104"/>
      <c r="AB9" s="115"/>
      <c r="AC9" s="51">
        <v>43928</v>
      </c>
      <c r="AD9" s="52">
        <v>0.29166666666666669</v>
      </c>
      <c r="AE9" s="67">
        <v>0.72916666666666663</v>
      </c>
      <c r="AF9" s="53"/>
      <c r="AG9" s="54">
        <f t="shared" ref="AG9:AG11" si="17">AE9-AD9-AF9</f>
        <v>0.43749999999999994</v>
      </c>
      <c r="AH9" s="177"/>
      <c r="AI9" s="194"/>
      <c r="AJ9" s="164"/>
      <c r="AK9" s="115"/>
      <c r="AL9" s="51">
        <v>43928</v>
      </c>
      <c r="AM9" s="67">
        <v>0.54166666666666663</v>
      </c>
      <c r="AN9" s="67">
        <v>0.72916666666666663</v>
      </c>
      <c r="AO9" s="53"/>
      <c r="AP9" s="54">
        <f t="shared" ref="AP9:AP11" si="18">AN9-AM9-AO9</f>
        <v>0.1875</v>
      </c>
      <c r="AQ9" s="177">
        <f t="shared" si="15"/>
        <v>0.16666666666666669</v>
      </c>
      <c r="AR9" s="194"/>
      <c r="AS9" s="164"/>
      <c r="AT9" s="201"/>
      <c r="AU9" s="162">
        <v>43958</v>
      </c>
      <c r="AV9" s="52">
        <v>0.29166666666666669</v>
      </c>
      <c r="AW9" s="67">
        <v>0.69791666666666663</v>
      </c>
      <c r="AX9" s="53">
        <v>4.1666666666666664E-2</v>
      </c>
      <c r="AY9" s="54">
        <f t="shared" si="11"/>
        <v>0.36458333333333326</v>
      </c>
      <c r="AZ9" s="59"/>
      <c r="BA9" s="51">
        <v>43989</v>
      </c>
      <c r="BB9" s="56"/>
      <c r="BC9" s="57"/>
      <c r="BD9" s="57"/>
      <c r="BE9" s="58"/>
      <c r="BF9" s="68"/>
      <c r="BG9" s="51">
        <v>44019</v>
      </c>
      <c r="BH9" s="52">
        <v>0.29166666666666669</v>
      </c>
      <c r="BI9" s="67">
        <v>0.63541666666666663</v>
      </c>
      <c r="BJ9" s="67">
        <v>2.0833333333333332E-2</v>
      </c>
      <c r="BK9" s="54">
        <f t="shared" ref="BK9:BK10" si="19">BI9-BH9-BJ9</f>
        <v>0.32291666666666663</v>
      </c>
      <c r="BL9" s="59"/>
      <c r="BM9" s="51">
        <v>44050</v>
      </c>
      <c r="BN9" s="52">
        <v>0.29166666666666669</v>
      </c>
      <c r="BO9" s="53">
        <v>0.6875</v>
      </c>
      <c r="BP9" s="53">
        <v>4.1666666666666664E-2</v>
      </c>
      <c r="BQ9" s="54"/>
      <c r="BR9" s="55" t="s">
        <v>51</v>
      </c>
      <c r="BS9" s="51">
        <v>44081</v>
      </c>
      <c r="BT9" s="52">
        <v>0.29166666666666669</v>
      </c>
      <c r="BU9" s="67">
        <v>0.63541666666666663</v>
      </c>
      <c r="BV9" s="53">
        <v>4.1666666666666664E-2</v>
      </c>
      <c r="BW9" s="54">
        <f>BU9-BT9-BV9</f>
        <v>0.30208333333333326</v>
      </c>
      <c r="BX9" s="59"/>
      <c r="BY9" s="51">
        <v>44111</v>
      </c>
      <c r="BZ9" s="52">
        <v>0.29166666666666669</v>
      </c>
      <c r="CA9" s="67">
        <v>0.58333333333333337</v>
      </c>
      <c r="CB9" s="53">
        <v>4.1666666666666664E-2</v>
      </c>
      <c r="CC9" s="54">
        <f t="shared" si="16"/>
        <v>0.25</v>
      </c>
      <c r="CD9" s="59"/>
      <c r="CE9" s="51">
        <v>44142</v>
      </c>
      <c r="CF9" s="56"/>
      <c r="CG9" s="57"/>
      <c r="CH9" s="57"/>
      <c r="CI9" s="58"/>
      <c r="CJ9" s="68"/>
      <c r="CK9" s="51">
        <v>44172</v>
      </c>
      <c r="CL9" s="52">
        <v>0.29166666666666669</v>
      </c>
      <c r="CM9" s="53">
        <v>0.6875</v>
      </c>
      <c r="CN9" s="67">
        <v>1.0416666666666666E-2</v>
      </c>
      <c r="CO9" s="54">
        <f>CM9-CL9-CN9</f>
        <v>0.38541666666666663</v>
      </c>
      <c r="CP9" s="59"/>
    </row>
    <row r="10" spans="1:94" s="17" customFormat="1" x14ac:dyDescent="0.25">
      <c r="A10" s="22" t="s">
        <v>2</v>
      </c>
      <c r="B10" s="20">
        <v>170</v>
      </c>
      <c r="C10" s="23">
        <v>164</v>
      </c>
      <c r="D10" s="21">
        <f t="shared" si="12"/>
        <v>-6</v>
      </c>
      <c r="E10" s="243"/>
      <c r="F10" s="258">
        <f t="shared" si="13"/>
        <v>-6</v>
      </c>
      <c r="G10" s="11"/>
      <c r="H10" s="51">
        <v>43838</v>
      </c>
      <c r="I10" s="52">
        <v>0.29166666666666669</v>
      </c>
      <c r="J10" s="67">
        <v>0.625</v>
      </c>
      <c r="K10" s="53">
        <v>4.1666666666666664E-2</v>
      </c>
      <c r="L10" s="54">
        <f>J10-I10-K10</f>
        <v>0.29166666666666663</v>
      </c>
      <c r="M10" s="59"/>
      <c r="N10" s="51">
        <v>43869</v>
      </c>
      <c r="O10" s="56"/>
      <c r="P10" s="57"/>
      <c r="Q10" s="57"/>
      <c r="R10" s="58"/>
      <c r="S10" s="68"/>
      <c r="T10" s="51">
        <v>43898</v>
      </c>
      <c r="U10" s="56"/>
      <c r="V10" s="57"/>
      <c r="W10" s="57"/>
      <c r="X10" s="58"/>
      <c r="Y10" s="92"/>
      <c r="Z10" s="95"/>
      <c r="AA10" s="104"/>
      <c r="AB10" s="115"/>
      <c r="AC10" s="51">
        <v>43929</v>
      </c>
      <c r="AD10" s="52">
        <v>0.29166666666666669</v>
      </c>
      <c r="AE10" s="67">
        <v>0.67708333333333337</v>
      </c>
      <c r="AF10" s="53">
        <v>2.0833333333333332E-2</v>
      </c>
      <c r="AG10" s="54">
        <f t="shared" si="17"/>
        <v>0.36458333333333337</v>
      </c>
      <c r="AH10" s="177"/>
      <c r="AI10" s="194"/>
      <c r="AJ10" s="164"/>
      <c r="AK10" s="115"/>
      <c r="AL10" s="51">
        <v>43929</v>
      </c>
      <c r="AM10" s="67">
        <v>0.54166666666666663</v>
      </c>
      <c r="AN10" s="67">
        <v>0.67708333333333337</v>
      </c>
      <c r="AO10" s="53"/>
      <c r="AP10" s="54">
        <f t="shared" si="18"/>
        <v>0.13541666666666674</v>
      </c>
      <c r="AQ10" s="177">
        <f t="shared" si="15"/>
        <v>0.21874999999999994</v>
      </c>
      <c r="AR10" s="194"/>
      <c r="AS10" s="164"/>
      <c r="AT10" s="201"/>
      <c r="AU10" s="162">
        <v>43959</v>
      </c>
      <c r="AV10" s="52">
        <v>0.29166666666666669</v>
      </c>
      <c r="AW10" s="67">
        <v>0.66666666666666663</v>
      </c>
      <c r="AX10" s="53">
        <v>4.1666666666666664E-2</v>
      </c>
      <c r="AY10" s="54">
        <f t="shared" si="11"/>
        <v>0.33333333333333326</v>
      </c>
      <c r="AZ10" s="59"/>
      <c r="BA10" s="51">
        <v>43990</v>
      </c>
      <c r="BB10" s="52">
        <v>0.29166666666666669</v>
      </c>
      <c r="BC10" s="53">
        <v>0.6875</v>
      </c>
      <c r="BD10" s="67">
        <v>3.125E-2</v>
      </c>
      <c r="BE10" s="54">
        <f>BC10-BB10-BD10</f>
        <v>0.36458333333333331</v>
      </c>
      <c r="BF10" s="59"/>
      <c r="BG10" s="51">
        <v>44020</v>
      </c>
      <c r="BH10" s="52">
        <v>0.29166666666666669</v>
      </c>
      <c r="BI10" s="67">
        <v>0.64583333333333337</v>
      </c>
      <c r="BJ10" s="53">
        <v>4.1666666666666664E-2</v>
      </c>
      <c r="BK10" s="54">
        <f t="shared" si="19"/>
        <v>0.3125</v>
      </c>
      <c r="BL10" s="59"/>
      <c r="BM10" s="51">
        <v>44051</v>
      </c>
      <c r="BN10" s="56"/>
      <c r="BO10" s="57"/>
      <c r="BP10" s="57"/>
      <c r="BQ10" s="58"/>
      <c r="BR10" s="68"/>
      <c r="BS10" s="51">
        <v>44082</v>
      </c>
      <c r="BT10" s="52">
        <v>0.29166666666666669</v>
      </c>
      <c r="BU10" s="67">
        <v>0.51041666666666663</v>
      </c>
      <c r="BV10" s="53"/>
      <c r="BW10" s="54">
        <f t="shared" ref="BW10:BW12" si="20">BU10-BT10-BV10</f>
        <v>0.21874999999999994</v>
      </c>
      <c r="BX10" s="59"/>
      <c r="BY10" s="51">
        <v>44112</v>
      </c>
      <c r="BZ10" s="52">
        <v>0.29166666666666669</v>
      </c>
      <c r="CA10" s="67">
        <v>0.79166666666666663</v>
      </c>
      <c r="CB10" s="67">
        <v>6.25E-2</v>
      </c>
      <c r="CC10" s="54">
        <f t="shared" si="16"/>
        <v>0.43749999999999994</v>
      </c>
      <c r="CD10" s="59"/>
      <c r="CE10" s="51">
        <v>44143</v>
      </c>
      <c r="CF10" s="56"/>
      <c r="CG10" s="57"/>
      <c r="CH10" s="57"/>
      <c r="CI10" s="58"/>
      <c r="CJ10" s="68"/>
      <c r="CK10" s="51">
        <v>44173</v>
      </c>
      <c r="CL10" s="52">
        <v>0.29166666666666669</v>
      </c>
      <c r="CM10" s="67">
        <v>0.6875</v>
      </c>
      <c r="CN10" s="53">
        <v>4.1666666666666664E-2</v>
      </c>
      <c r="CO10" s="54">
        <f t="shared" ref="CO10:CO12" si="21">CM10-CL10-CN10</f>
        <v>0.35416666666666663</v>
      </c>
      <c r="CP10" s="59"/>
    </row>
    <row r="11" spans="1:94" s="17" customFormat="1" x14ac:dyDescent="0.25">
      <c r="A11" s="22" t="s">
        <v>10</v>
      </c>
      <c r="B11" s="20">
        <v>178.5</v>
      </c>
      <c r="C11" s="21">
        <v>193.25</v>
      </c>
      <c r="D11" s="21">
        <f t="shared" si="12"/>
        <v>14.75</v>
      </c>
      <c r="E11" s="243"/>
      <c r="F11" s="258">
        <f t="shared" si="13"/>
        <v>14.75</v>
      </c>
      <c r="G11" s="11"/>
      <c r="H11" s="51">
        <v>43839</v>
      </c>
      <c r="I11" s="52"/>
      <c r="J11" s="53"/>
      <c r="K11" s="53"/>
      <c r="L11" s="54"/>
      <c r="M11" s="55" t="s">
        <v>47</v>
      </c>
      <c r="N11" s="51">
        <v>43870</v>
      </c>
      <c r="O11" s="56"/>
      <c r="P11" s="57"/>
      <c r="Q11" s="57"/>
      <c r="R11" s="58"/>
      <c r="S11" s="68"/>
      <c r="T11" s="51">
        <v>43899</v>
      </c>
      <c r="U11" s="52">
        <v>0.29166666666666669</v>
      </c>
      <c r="V11" s="67">
        <v>0.77083333333333337</v>
      </c>
      <c r="W11" s="53"/>
      <c r="X11" s="54">
        <f>V11-U11-W11</f>
        <v>0.47916666666666669</v>
      </c>
      <c r="Y11" s="91"/>
      <c r="Z11" s="96"/>
      <c r="AA11" s="104"/>
      <c r="AB11" s="115"/>
      <c r="AC11" s="51">
        <v>43930</v>
      </c>
      <c r="AD11" s="67">
        <v>0.41666666666666669</v>
      </c>
      <c r="AE11" s="67">
        <v>0.63541666666666663</v>
      </c>
      <c r="AF11" s="53">
        <v>2.0833333333333332E-2</v>
      </c>
      <c r="AG11" s="54">
        <f t="shared" si="17"/>
        <v>0.1979166666666666</v>
      </c>
      <c r="AH11" s="177"/>
      <c r="AI11" s="194"/>
      <c r="AJ11" s="164">
        <f>4*8.5</f>
        <v>34</v>
      </c>
      <c r="AK11" s="115"/>
      <c r="AL11" s="51">
        <v>43930</v>
      </c>
      <c r="AM11" s="67">
        <v>0.41666666666666669</v>
      </c>
      <c r="AN11" s="67">
        <v>0.63541666666666663</v>
      </c>
      <c r="AO11" s="53"/>
      <c r="AP11" s="54">
        <f t="shared" si="18"/>
        <v>0.21874999999999994</v>
      </c>
      <c r="AQ11" s="177">
        <f t="shared" si="15"/>
        <v>0.13541666666666674</v>
      </c>
      <c r="AR11" s="194"/>
      <c r="AS11" s="164">
        <f>4*8.5</f>
        <v>34</v>
      </c>
      <c r="AT11" s="201">
        <v>16.25</v>
      </c>
      <c r="AU11" s="162">
        <v>43960</v>
      </c>
      <c r="AV11" s="56"/>
      <c r="AW11" s="57"/>
      <c r="AX11" s="57"/>
      <c r="AY11" s="58"/>
      <c r="AZ11" s="68"/>
      <c r="BA11" s="51">
        <v>43991</v>
      </c>
      <c r="BB11" s="52">
        <v>0.29166666666666669</v>
      </c>
      <c r="BC11" s="53">
        <v>0.6875</v>
      </c>
      <c r="BD11" s="67">
        <v>3.125E-2</v>
      </c>
      <c r="BE11" s="54">
        <f t="shared" ref="BE11:BE13" si="22">BC11-BB11-BD11</f>
        <v>0.36458333333333331</v>
      </c>
      <c r="BF11" s="59"/>
      <c r="BG11" s="51">
        <v>44021</v>
      </c>
      <c r="BH11" s="52"/>
      <c r="BI11" s="53"/>
      <c r="BJ11" s="53"/>
      <c r="BK11" s="54"/>
      <c r="BL11" s="55" t="s">
        <v>119</v>
      </c>
      <c r="BM11" s="51">
        <v>44052</v>
      </c>
      <c r="BN11" s="56"/>
      <c r="BO11" s="57"/>
      <c r="BP11" s="57"/>
      <c r="BQ11" s="58"/>
      <c r="BR11" s="68"/>
      <c r="BS11" s="51">
        <v>44083</v>
      </c>
      <c r="BT11" s="67">
        <v>0.3125</v>
      </c>
      <c r="BU11" s="67">
        <v>0.70833333333333337</v>
      </c>
      <c r="BV11" s="53">
        <v>4.1666666666666664E-2</v>
      </c>
      <c r="BW11" s="54">
        <f t="shared" si="20"/>
        <v>0.35416666666666669</v>
      </c>
      <c r="BX11" s="59"/>
      <c r="BY11" s="51">
        <v>44113</v>
      </c>
      <c r="BZ11" s="52">
        <v>0.29166666666666669</v>
      </c>
      <c r="CA11" s="67">
        <v>0.65625</v>
      </c>
      <c r="CB11" s="53">
        <v>4.1666666666666664E-2</v>
      </c>
      <c r="CC11" s="54">
        <f>CA11-BZ11-CB11</f>
        <v>0.32291666666666663</v>
      </c>
      <c r="CD11" s="59"/>
      <c r="CE11" s="51">
        <v>44144</v>
      </c>
      <c r="CF11" s="52">
        <v>0.29166666666666669</v>
      </c>
      <c r="CG11" s="67">
        <v>0.70833333333333337</v>
      </c>
      <c r="CH11" s="67">
        <v>4.1666666666666664E-2</v>
      </c>
      <c r="CI11" s="54">
        <f>CG11-CF11-CH11</f>
        <v>0.375</v>
      </c>
      <c r="CJ11" s="59"/>
      <c r="CK11" s="51">
        <v>44174</v>
      </c>
      <c r="CL11" s="52">
        <v>0.29166666666666669</v>
      </c>
      <c r="CM11" s="67">
        <v>0.64583333333333337</v>
      </c>
      <c r="CN11" s="53">
        <v>4.1666666666666664E-2</v>
      </c>
      <c r="CO11" s="54">
        <f t="shared" si="21"/>
        <v>0.3125</v>
      </c>
      <c r="CP11" s="59"/>
    </row>
    <row r="12" spans="1:94" s="17" customFormat="1" x14ac:dyDescent="0.25">
      <c r="A12" s="22" t="s">
        <v>3</v>
      </c>
      <c r="B12" s="20">
        <v>195.5</v>
      </c>
      <c r="C12" s="21">
        <v>159.25</v>
      </c>
      <c r="D12" s="21">
        <f t="shared" si="12"/>
        <v>-36.25</v>
      </c>
      <c r="E12" s="243"/>
      <c r="F12" s="258">
        <f t="shared" si="13"/>
        <v>-36.25</v>
      </c>
      <c r="G12" s="11"/>
      <c r="H12" s="51">
        <v>43840</v>
      </c>
      <c r="I12" s="52">
        <v>0.29166666666666669</v>
      </c>
      <c r="J12" s="67">
        <v>0.70833333333333337</v>
      </c>
      <c r="K12" s="53">
        <v>4.1666666666666664E-2</v>
      </c>
      <c r="L12" s="54">
        <f t="shared" ref="L12" si="23">J12-I12-K12</f>
        <v>0.375</v>
      </c>
      <c r="M12" s="59"/>
      <c r="N12" s="51">
        <v>43871</v>
      </c>
      <c r="O12" s="52">
        <v>0.29166666666666669</v>
      </c>
      <c r="P12" s="67">
        <v>0.625</v>
      </c>
      <c r="Q12" s="53">
        <v>4.1666666666666664E-2</v>
      </c>
      <c r="R12" s="54">
        <f t="shared" ref="R12:R16" si="24">P12-O12-Q12</f>
        <v>0.29166666666666663</v>
      </c>
      <c r="S12" s="59"/>
      <c r="T12" s="51">
        <v>43900</v>
      </c>
      <c r="U12" s="52">
        <v>0.29166666666666669</v>
      </c>
      <c r="V12" s="67">
        <v>0.59375</v>
      </c>
      <c r="W12" s="53"/>
      <c r="X12" s="54">
        <f t="shared" ref="X12:X13" si="25">V12-U12-W12</f>
        <v>0.30208333333333331</v>
      </c>
      <c r="Y12" s="91"/>
      <c r="Z12" s="96"/>
      <c r="AA12" s="104"/>
      <c r="AB12" s="115"/>
      <c r="AC12" s="51">
        <v>43931</v>
      </c>
      <c r="AD12" s="52"/>
      <c r="AE12" s="53"/>
      <c r="AF12" s="53"/>
      <c r="AG12" s="54"/>
      <c r="AH12" s="177"/>
      <c r="AI12" s="196" t="s">
        <v>38</v>
      </c>
      <c r="AJ12" s="164"/>
      <c r="AK12" s="115"/>
      <c r="AL12" s="51">
        <v>43931</v>
      </c>
      <c r="AM12" s="52"/>
      <c r="AN12" s="53"/>
      <c r="AO12" s="202">
        <v>0.35416666666666669</v>
      </c>
      <c r="AP12" s="54"/>
      <c r="AQ12" s="177"/>
      <c r="AR12" s="196" t="s">
        <v>38</v>
      </c>
      <c r="AS12" s="164"/>
      <c r="AT12" s="201"/>
      <c r="AU12" s="162">
        <v>43961</v>
      </c>
      <c r="AV12" s="56"/>
      <c r="AW12" s="57"/>
      <c r="AX12" s="57"/>
      <c r="AY12" s="58"/>
      <c r="AZ12" s="68"/>
      <c r="BA12" s="51">
        <v>43992</v>
      </c>
      <c r="BB12" s="52">
        <v>0.29166666666666669</v>
      </c>
      <c r="BC12" s="67">
        <v>0.67708333333333337</v>
      </c>
      <c r="BD12" s="67">
        <v>3.125E-2</v>
      </c>
      <c r="BE12" s="54">
        <f t="shared" si="22"/>
        <v>0.35416666666666669</v>
      </c>
      <c r="BF12" s="59"/>
      <c r="BG12" s="51">
        <v>44022</v>
      </c>
      <c r="BH12" s="52">
        <v>0.29166666666666669</v>
      </c>
      <c r="BI12" s="67">
        <v>0.5</v>
      </c>
      <c r="BJ12" s="53"/>
      <c r="BK12" s="54">
        <f>BI12-BH12-BJ12</f>
        <v>0.20833333333333331</v>
      </c>
      <c r="BL12" s="59"/>
      <c r="BM12" s="51">
        <v>44053</v>
      </c>
      <c r="BN12" s="52">
        <v>0.29166666666666669</v>
      </c>
      <c r="BO12" s="53">
        <v>0.6875</v>
      </c>
      <c r="BP12" s="53">
        <v>4.1666666666666664E-2</v>
      </c>
      <c r="BQ12" s="54"/>
      <c r="BR12" s="55" t="s">
        <v>51</v>
      </c>
      <c r="BS12" s="51">
        <v>44084</v>
      </c>
      <c r="BT12" s="52">
        <v>0.29166666666666669</v>
      </c>
      <c r="BU12" s="67">
        <v>0.55208333333333337</v>
      </c>
      <c r="BV12" s="53">
        <v>4.1666666666666664E-2</v>
      </c>
      <c r="BW12" s="54">
        <f t="shared" si="20"/>
        <v>0.21875000000000003</v>
      </c>
      <c r="BX12" s="59"/>
      <c r="BY12" s="51">
        <v>44114</v>
      </c>
      <c r="BZ12" s="56"/>
      <c r="CA12" s="57"/>
      <c r="CB12" s="57"/>
      <c r="CC12" s="58"/>
      <c r="CD12" s="68"/>
      <c r="CE12" s="51">
        <v>44145</v>
      </c>
      <c r="CF12" s="52">
        <v>0.29166666666666669</v>
      </c>
      <c r="CG12" s="67">
        <v>0.6875</v>
      </c>
      <c r="CH12" s="67">
        <v>4.1666666666666664E-2</v>
      </c>
      <c r="CI12" s="54">
        <f t="shared" ref="CI12:CI14" si="26">CG12-CF12-CH12</f>
        <v>0.35416666666666663</v>
      </c>
      <c r="CJ12" s="59"/>
      <c r="CK12" s="51">
        <v>44175</v>
      </c>
      <c r="CL12" s="52">
        <v>0.29166666666666669</v>
      </c>
      <c r="CM12" s="53">
        <v>0.72916666666666663</v>
      </c>
      <c r="CN12" s="53">
        <v>4.1666666666666664E-2</v>
      </c>
      <c r="CO12" s="54">
        <f t="shared" si="21"/>
        <v>0.39583333333333326</v>
      </c>
      <c r="CP12" s="59"/>
    </row>
    <row r="13" spans="1:94" s="17" customFormat="1" x14ac:dyDescent="0.25">
      <c r="A13" s="22" t="s">
        <v>11</v>
      </c>
      <c r="B13" s="20">
        <v>93.5</v>
      </c>
      <c r="C13" s="21">
        <v>87.5</v>
      </c>
      <c r="D13" s="21">
        <f t="shared" si="12"/>
        <v>-6</v>
      </c>
      <c r="E13" s="243"/>
      <c r="F13" s="258">
        <f t="shared" si="13"/>
        <v>-6</v>
      </c>
      <c r="G13" s="11"/>
      <c r="H13" s="51">
        <v>43841</v>
      </c>
      <c r="I13" s="56"/>
      <c r="J13" s="57"/>
      <c r="K13" s="57"/>
      <c r="L13" s="58"/>
      <c r="M13" s="59"/>
      <c r="N13" s="51">
        <v>43872</v>
      </c>
      <c r="O13" s="52">
        <v>0.29166666666666669</v>
      </c>
      <c r="P13" s="67">
        <v>0.58333333333333337</v>
      </c>
      <c r="Q13" s="53">
        <v>2.0833333333333332E-2</v>
      </c>
      <c r="R13" s="54">
        <f t="shared" si="24"/>
        <v>0.27083333333333337</v>
      </c>
      <c r="S13" s="59"/>
      <c r="T13" s="147">
        <v>43901</v>
      </c>
      <c r="U13" s="148">
        <v>0.29166666666666669</v>
      </c>
      <c r="V13" s="149">
        <v>0.65625</v>
      </c>
      <c r="W13" s="150"/>
      <c r="X13" s="151">
        <f t="shared" si="25"/>
        <v>0.36458333333333331</v>
      </c>
      <c r="Y13" s="152"/>
      <c r="Z13" s="153"/>
      <c r="AA13" s="104"/>
      <c r="AB13" s="115"/>
      <c r="AC13" s="51">
        <v>43932</v>
      </c>
      <c r="AD13" s="56"/>
      <c r="AE13" s="57"/>
      <c r="AF13" s="57"/>
      <c r="AG13" s="58"/>
      <c r="AH13" s="182"/>
      <c r="AI13" s="195"/>
      <c r="AJ13" s="164"/>
      <c r="AK13" s="115"/>
      <c r="AL13" s="51">
        <v>43932</v>
      </c>
      <c r="AM13" s="56"/>
      <c r="AN13" s="57"/>
      <c r="AO13" s="57"/>
      <c r="AP13" s="58"/>
      <c r="AQ13" s="182"/>
      <c r="AR13" s="195"/>
      <c r="AS13" s="164"/>
      <c r="AT13" s="201"/>
      <c r="AU13" s="162">
        <v>43962</v>
      </c>
      <c r="AV13" s="52">
        <v>0.29166666666666669</v>
      </c>
      <c r="AW13" s="67">
        <v>0.64583333333333337</v>
      </c>
      <c r="AX13" s="67">
        <v>2.0833333333333332E-2</v>
      </c>
      <c r="AY13" s="54">
        <f t="shared" ref="AY13:AY17" si="27">AW13-AV13-AX13</f>
        <v>0.33333333333333337</v>
      </c>
      <c r="AZ13" s="59"/>
      <c r="BA13" s="51">
        <v>43993</v>
      </c>
      <c r="BB13" s="52">
        <v>0.29166666666666669</v>
      </c>
      <c r="BC13" s="53">
        <v>0.6875</v>
      </c>
      <c r="BD13" s="67">
        <v>3.125E-2</v>
      </c>
      <c r="BE13" s="54">
        <f t="shared" si="22"/>
        <v>0.36458333333333331</v>
      </c>
      <c r="BF13" s="59"/>
      <c r="BG13" s="51">
        <v>44023</v>
      </c>
      <c r="BH13" s="56"/>
      <c r="BI13" s="57"/>
      <c r="BJ13" s="57"/>
      <c r="BK13" s="58"/>
      <c r="BL13" s="68"/>
      <c r="BM13" s="51">
        <v>44054</v>
      </c>
      <c r="BN13" s="52">
        <v>0.29166666666666669</v>
      </c>
      <c r="BO13" s="53">
        <v>0.6875</v>
      </c>
      <c r="BP13" s="53">
        <v>4.1666666666666664E-2</v>
      </c>
      <c r="BQ13" s="54"/>
      <c r="BR13" s="55" t="s">
        <v>51</v>
      </c>
      <c r="BS13" s="51">
        <v>44085</v>
      </c>
      <c r="BT13" s="52">
        <v>0.29166666666666669</v>
      </c>
      <c r="BU13" s="67">
        <v>0.66666666666666663</v>
      </c>
      <c r="BV13" s="53">
        <v>4.1666666666666664E-2</v>
      </c>
      <c r="BW13" s="54">
        <f>BU13-BT13-BV13</f>
        <v>0.33333333333333326</v>
      </c>
      <c r="BX13" s="59"/>
      <c r="BY13" s="51">
        <v>44115</v>
      </c>
      <c r="BZ13" s="56"/>
      <c r="CA13" s="57"/>
      <c r="CB13" s="57"/>
      <c r="CC13" s="58"/>
      <c r="CD13" s="68"/>
      <c r="CE13" s="51">
        <v>44146</v>
      </c>
      <c r="CF13" s="52">
        <v>0.29166666666666669</v>
      </c>
      <c r="CG13" s="53">
        <v>0.72916666666666663</v>
      </c>
      <c r="CH13" s="67">
        <v>6.25E-2</v>
      </c>
      <c r="CI13" s="54">
        <f t="shared" si="26"/>
        <v>0.37499999999999994</v>
      </c>
      <c r="CJ13" s="59"/>
      <c r="CK13" s="51">
        <v>44176</v>
      </c>
      <c r="CL13" s="52">
        <v>0.29166666666666669</v>
      </c>
      <c r="CM13" s="67">
        <v>0.6875</v>
      </c>
      <c r="CN13" s="53">
        <v>4.1666666666666664E-2</v>
      </c>
      <c r="CO13" s="54">
        <f>CM13-CL13-CN13</f>
        <v>0.35416666666666663</v>
      </c>
      <c r="CP13" s="59"/>
    </row>
    <row r="14" spans="1:94" s="17" customFormat="1" x14ac:dyDescent="0.25">
      <c r="A14" s="22" t="s">
        <v>12</v>
      </c>
      <c r="B14" s="20">
        <v>178.5</v>
      </c>
      <c r="C14" s="21">
        <v>161</v>
      </c>
      <c r="D14" s="21">
        <f t="shared" si="12"/>
        <v>-17.5</v>
      </c>
      <c r="E14" s="243"/>
      <c r="F14" s="258">
        <f t="shared" si="13"/>
        <v>-17.5</v>
      </c>
      <c r="G14" s="11"/>
      <c r="H14" s="51">
        <v>43842</v>
      </c>
      <c r="I14" s="56"/>
      <c r="J14" s="57"/>
      <c r="K14" s="57"/>
      <c r="L14" s="58"/>
      <c r="M14" s="59"/>
      <c r="N14" s="51">
        <v>43873</v>
      </c>
      <c r="O14" s="52">
        <v>0.29166666666666669</v>
      </c>
      <c r="P14" s="53">
        <v>0.72916666666666663</v>
      </c>
      <c r="Q14" s="53">
        <v>4.1666666666666664E-2</v>
      </c>
      <c r="R14" s="54">
        <f t="shared" si="24"/>
        <v>0.39583333333333326</v>
      </c>
      <c r="S14" s="59"/>
      <c r="T14" s="51">
        <v>43902</v>
      </c>
      <c r="U14" s="90"/>
      <c r="V14" s="90"/>
      <c r="W14" s="90"/>
      <c r="X14" s="91"/>
      <c r="Y14" s="91"/>
      <c r="Z14" s="100"/>
      <c r="AA14" s="104"/>
      <c r="AB14" s="115"/>
      <c r="AC14" s="51">
        <v>43933</v>
      </c>
      <c r="AD14" s="56"/>
      <c r="AE14" s="57"/>
      <c r="AF14" s="57"/>
      <c r="AG14" s="58"/>
      <c r="AH14" s="182"/>
      <c r="AI14" s="195"/>
      <c r="AJ14" s="164"/>
      <c r="AK14" s="115"/>
      <c r="AL14" s="51">
        <v>43933</v>
      </c>
      <c r="AM14" s="56"/>
      <c r="AN14" s="57"/>
      <c r="AO14" s="57"/>
      <c r="AP14" s="58"/>
      <c r="AQ14" s="182"/>
      <c r="AR14" s="195"/>
      <c r="AS14" s="164"/>
      <c r="AT14" s="201"/>
      <c r="AU14" s="162">
        <v>43963</v>
      </c>
      <c r="AV14" s="52">
        <v>0.29166666666666669</v>
      </c>
      <c r="AW14" s="67">
        <v>0.65625</v>
      </c>
      <c r="AX14" s="67">
        <v>2.0833333333333332E-2</v>
      </c>
      <c r="AY14" s="54">
        <f t="shared" si="27"/>
        <v>0.34375</v>
      </c>
      <c r="AZ14" s="59"/>
      <c r="BA14" s="51">
        <v>43994</v>
      </c>
      <c r="BB14" s="52">
        <v>0.29166666666666669</v>
      </c>
      <c r="BC14" s="67">
        <v>0.66666666666666663</v>
      </c>
      <c r="BD14" s="53">
        <v>4.1666666666666664E-2</v>
      </c>
      <c r="BE14" s="54">
        <f>BC14-BB14-BD14</f>
        <v>0.33333333333333326</v>
      </c>
      <c r="BF14" s="59"/>
      <c r="BG14" s="51">
        <v>44024</v>
      </c>
      <c r="BH14" s="56"/>
      <c r="BI14" s="57"/>
      <c r="BJ14" s="57"/>
      <c r="BK14" s="58"/>
      <c r="BL14" s="68"/>
      <c r="BM14" s="51">
        <v>44055</v>
      </c>
      <c r="BN14" s="52">
        <v>0.29166666666666669</v>
      </c>
      <c r="BO14" s="53">
        <v>0.6875</v>
      </c>
      <c r="BP14" s="53">
        <v>4.1666666666666664E-2</v>
      </c>
      <c r="BQ14" s="54"/>
      <c r="BR14" s="55" t="s">
        <v>51</v>
      </c>
      <c r="BS14" s="51">
        <v>44086</v>
      </c>
      <c r="BT14" s="56"/>
      <c r="BU14" s="57"/>
      <c r="BV14" s="57"/>
      <c r="BW14" s="58"/>
      <c r="BX14" s="68"/>
      <c r="BY14" s="51">
        <v>44116</v>
      </c>
      <c r="BZ14" s="52">
        <v>0.29166666666666669</v>
      </c>
      <c r="CA14" s="67">
        <v>0.66666666666666663</v>
      </c>
      <c r="CB14" s="67">
        <v>2.0833333333333332E-2</v>
      </c>
      <c r="CC14" s="54">
        <f>CA14-BZ14-CB14</f>
        <v>0.35416666666666663</v>
      </c>
      <c r="CD14" s="59"/>
      <c r="CE14" s="51">
        <v>44147</v>
      </c>
      <c r="CF14" s="52">
        <v>0.29166666666666669</v>
      </c>
      <c r="CG14" s="67">
        <v>0.71875</v>
      </c>
      <c r="CH14" s="67">
        <v>6.25E-2</v>
      </c>
      <c r="CI14" s="54">
        <f t="shared" si="26"/>
        <v>0.36458333333333331</v>
      </c>
      <c r="CJ14" s="59"/>
      <c r="CK14" s="51">
        <v>44177</v>
      </c>
      <c r="CL14" s="56"/>
      <c r="CM14" s="57"/>
      <c r="CN14" s="57"/>
      <c r="CO14" s="58"/>
      <c r="CP14" s="68"/>
    </row>
    <row r="15" spans="1:94" s="17" customFormat="1" x14ac:dyDescent="0.25">
      <c r="A15" s="22" t="s">
        <v>13</v>
      </c>
      <c r="B15" s="20">
        <v>187</v>
      </c>
      <c r="C15" s="21">
        <v>185.5</v>
      </c>
      <c r="D15" s="21">
        <f t="shared" si="12"/>
        <v>-1.5</v>
      </c>
      <c r="E15" s="243"/>
      <c r="F15" s="258">
        <f t="shared" si="13"/>
        <v>-1.5</v>
      </c>
      <c r="G15" s="11"/>
      <c r="H15" s="51">
        <v>43843</v>
      </c>
      <c r="I15" s="52">
        <v>0.29166666666666669</v>
      </c>
      <c r="J15" s="67">
        <v>0.69791666666666663</v>
      </c>
      <c r="K15" s="53">
        <v>4.1666666666666664E-2</v>
      </c>
      <c r="L15" s="54">
        <f>J15-I15-K15</f>
        <v>0.36458333333333326</v>
      </c>
      <c r="M15" s="59"/>
      <c r="N15" s="51">
        <v>43874</v>
      </c>
      <c r="O15" s="52">
        <v>0.29166666666666669</v>
      </c>
      <c r="P15" s="67">
        <v>0.69791666666666663</v>
      </c>
      <c r="Q15" s="53">
        <v>4.1666666666666664E-2</v>
      </c>
      <c r="R15" s="54">
        <f t="shared" si="24"/>
        <v>0.36458333333333326</v>
      </c>
      <c r="S15" s="59"/>
      <c r="T15" s="51">
        <v>43903</v>
      </c>
      <c r="U15" s="90"/>
      <c r="V15" s="90"/>
      <c r="W15" s="90"/>
      <c r="X15" s="91"/>
      <c r="Y15" s="91"/>
      <c r="Z15" s="120"/>
      <c r="AA15" s="104">
        <v>42.5</v>
      </c>
      <c r="AB15" s="159">
        <v>85</v>
      </c>
      <c r="AC15" s="51">
        <v>43934</v>
      </c>
      <c r="AD15" s="52"/>
      <c r="AE15" s="53"/>
      <c r="AF15" s="53"/>
      <c r="AG15" s="54"/>
      <c r="AH15" s="177"/>
      <c r="AI15" s="196" t="s">
        <v>38</v>
      </c>
      <c r="AJ15" s="164"/>
      <c r="AK15" s="159"/>
      <c r="AL15" s="51">
        <v>43934</v>
      </c>
      <c r="AM15" s="52"/>
      <c r="AN15" s="53"/>
      <c r="AO15" s="53"/>
      <c r="AP15" s="54"/>
      <c r="AQ15" s="177"/>
      <c r="AR15" s="196" t="s">
        <v>38</v>
      </c>
      <c r="AS15" s="164"/>
      <c r="AT15" s="201"/>
      <c r="AU15" s="162">
        <v>43964</v>
      </c>
      <c r="AV15" s="52">
        <v>0.29166666666666669</v>
      </c>
      <c r="AW15" s="67">
        <v>0.69791666666666663</v>
      </c>
      <c r="AX15" s="67">
        <v>2.0833333333333332E-2</v>
      </c>
      <c r="AY15" s="54">
        <f t="shared" si="27"/>
        <v>0.38541666666666663</v>
      </c>
      <c r="AZ15" s="59"/>
      <c r="BA15" s="51">
        <v>43995</v>
      </c>
      <c r="BB15" s="56"/>
      <c r="BC15" s="57"/>
      <c r="BD15" s="57"/>
      <c r="BE15" s="58"/>
      <c r="BF15" s="68"/>
      <c r="BG15" s="51">
        <v>44025</v>
      </c>
      <c r="BH15" s="52">
        <v>0.29166666666666669</v>
      </c>
      <c r="BI15" s="67">
        <v>0.66666666666666663</v>
      </c>
      <c r="BJ15" s="53">
        <v>4.1666666666666664E-2</v>
      </c>
      <c r="BK15" s="54">
        <f>BI15-BH15-BJ15</f>
        <v>0.33333333333333326</v>
      </c>
      <c r="BL15" s="59"/>
      <c r="BM15" s="51">
        <v>44056</v>
      </c>
      <c r="BN15" s="52">
        <v>0.29166666666666669</v>
      </c>
      <c r="BO15" s="53">
        <v>0.6875</v>
      </c>
      <c r="BP15" s="53">
        <v>4.1666666666666664E-2</v>
      </c>
      <c r="BQ15" s="54"/>
      <c r="BR15" s="55" t="s">
        <v>51</v>
      </c>
      <c r="BS15" s="51">
        <v>44087</v>
      </c>
      <c r="BT15" s="56"/>
      <c r="BU15" s="57"/>
      <c r="BV15" s="57"/>
      <c r="BW15" s="58"/>
      <c r="BX15" s="68"/>
      <c r="BY15" s="51">
        <v>44117</v>
      </c>
      <c r="BZ15" s="52">
        <v>0.29166666666666669</v>
      </c>
      <c r="CA15" s="53">
        <v>0.6875</v>
      </c>
      <c r="CB15" s="53">
        <v>4.1666666666666664E-2</v>
      </c>
      <c r="CC15" s="54">
        <f t="shared" ref="CC15:CC17" si="28">CA15-BZ15-CB15</f>
        <v>0.35416666666666663</v>
      </c>
      <c r="CD15" s="59"/>
      <c r="CE15" s="51">
        <v>44148</v>
      </c>
      <c r="CF15" s="52">
        <v>0.29166666666666669</v>
      </c>
      <c r="CG15" s="67">
        <v>67.916666666666671</v>
      </c>
      <c r="CH15" s="67">
        <v>6.25E-2</v>
      </c>
      <c r="CI15" s="54">
        <f>CG15-CF15-CH15</f>
        <v>67.5625</v>
      </c>
      <c r="CJ15" s="59"/>
      <c r="CK15" s="51">
        <v>44178</v>
      </c>
      <c r="CL15" s="56"/>
      <c r="CM15" s="57"/>
      <c r="CN15" s="57"/>
      <c r="CO15" s="58"/>
      <c r="CP15" s="68"/>
    </row>
    <row r="16" spans="1:94" s="17" customFormat="1" x14ac:dyDescent="0.25">
      <c r="A16" s="22" t="s">
        <v>14</v>
      </c>
      <c r="B16" s="20">
        <v>178.5</v>
      </c>
      <c r="C16" s="21">
        <v>180.25</v>
      </c>
      <c r="D16" s="21">
        <f t="shared" si="12"/>
        <v>1.75</v>
      </c>
      <c r="E16" s="243"/>
      <c r="F16" s="258">
        <f t="shared" si="13"/>
        <v>1.75</v>
      </c>
      <c r="G16" s="11"/>
      <c r="H16" s="51">
        <v>43844</v>
      </c>
      <c r="I16" s="52">
        <v>0.29166666666666669</v>
      </c>
      <c r="J16" s="53">
        <v>0.6875</v>
      </c>
      <c r="K16" s="53">
        <v>4.1666666666666664E-2</v>
      </c>
      <c r="L16" s="54">
        <f>J16-I16-K16</f>
        <v>0.35416666666666663</v>
      </c>
      <c r="M16" s="59"/>
      <c r="N16" s="51">
        <v>43875</v>
      </c>
      <c r="O16" s="52">
        <v>0.29166666666666669</v>
      </c>
      <c r="P16" s="67">
        <v>0.73958333333333337</v>
      </c>
      <c r="Q16" s="53">
        <v>4.1666666666666664E-2</v>
      </c>
      <c r="R16" s="54">
        <f t="shared" si="24"/>
        <v>0.40625</v>
      </c>
      <c r="S16" s="59"/>
      <c r="T16" s="51">
        <v>43904</v>
      </c>
      <c r="U16" s="56"/>
      <c r="V16" s="57"/>
      <c r="W16" s="57"/>
      <c r="X16" s="58"/>
      <c r="Y16" s="92"/>
      <c r="Z16" s="95"/>
      <c r="AA16" s="104"/>
      <c r="AB16" s="115">
        <v>73.5</v>
      </c>
      <c r="AC16" s="51">
        <v>43935</v>
      </c>
      <c r="AD16" s="52"/>
      <c r="AE16" s="53"/>
      <c r="AF16" s="53"/>
      <c r="AG16" s="54"/>
      <c r="AH16" s="177"/>
      <c r="AI16" s="196" t="s">
        <v>86</v>
      </c>
      <c r="AJ16" s="164"/>
      <c r="AK16" s="115"/>
      <c r="AL16" s="51">
        <v>43935</v>
      </c>
      <c r="AM16" s="52"/>
      <c r="AN16" s="53"/>
      <c r="AO16" s="53"/>
      <c r="AP16" s="54">
        <v>0</v>
      </c>
      <c r="AQ16" s="177">
        <v>0.35416666666666669</v>
      </c>
      <c r="AR16" s="196"/>
      <c r="AS16" s="164"/>
      <c r="AT16" s="201"/>
      <c r="AU16" s="162">
        <v>43965</v>
      </c>
      <c r="AV16" s="52">
        <v>0.29166666666666669</v>
      </c>
      <c r="AW16" s="67">
        <v>0.66666666666666663</v>
      </c>
      <c r="AX16" s="67">
        <v>2.0833333333333332E-2</v>
      </c>
      <c r="AY16" s="54">
        <f t="shared" si="27"/>
        <v>0.35416666666666663</v>
      </c>
      <c r="AZ16" s="59"/>
      <c r="BA16" s="51">
        <v>43996</v>
      </c>
      <c r="BB16" s="56"/>
      <c r="BC16" s="57"/>
      <c r="BD16" s="57"/>
      <c r="BE16" s="58"/>
      <c r="BF16" s="68"/>
      <c r="BG16" s="51">
        <v>44026</v>
      </c>
      <c r="BH16" s="52">
        <v>0.29166666666666669</v>
      </c>
      <c r="BI16" s="67">
        <v>0.66666666666666663</v>
      </c>
      <c r="BJ16" s="67">
        <v>2.0833333333333332E-2</v>
      </c>
      <c r="BK16" s="54">
        <f t="shared" ref="BK16:BK18" si="29">BI16-BH16-BJ16</f>
        <v>0.35416666666666663</v>
      </c>
      <c r="BL16" s="59"/>
      <c r="BM16" s="51">
        <v>44057</v>
      </c>
      <c r="BN16" s="52">
        <v>0.29166666666666669</v>
      </c>
      <c r="BO16" s="53">
        <v>0.6875</v>
      </c>
      <c r="BP16" s="53">
        <v>4.1666666666666664E-2</v>
      </c>
      <c r="BQ16" s="54"/>
      <c r="BR16" s="55" t="s">
        <v>51</v>
      </c>
      <c r="BS16" s="51">
        <v>44088</v>
      </c>
      <c r="BT16" s="52">
        <v>0.29166666666666669</v>
      </c>
      <c r="BU16" s="67">
        <v>0.6875</v>
      </c>
      <c r="BV16" s="53">
        <v>4.1666666666666664E-2</v>
      </c>
      <c r="BW16" s="54">
        <f>BU16-BT16-BV16</f>
        <v>0.35416666666666663</v>
      </c>
      <c r="BX16" s="59"/>
      <c r="BY16" s="51">
        <v>44118</v>
      </c>
      <c r="BZ16" s="52">
        <v>0.29166666666666669</v>
      </c>
      <c r="CA16" s="53">
        <v>0.6875</v>
      </c>
      <c r="CB16" s="67">
        <v>2.0833333333333332E-2</v>
      </c>
      <c r="CC16" s="54">
        <f t="shared" si="28"/>
        <v>0.375</v>
      </c>
      <c r="CD16" s="59"/>
      <c r="CE16" s="51">
        <v>44149</v>
      </c>
      <c r="CF16" s="56"/>
      <c r="CG16" s="57"/>
      <c r="CH16" s="270"/>
      <c r="CI16" s="58"/>
      <c r="CJ16" s="68"/>
      <c r="CK16" s="51">
        <v>44179</v>
      </c>
      <c r="CL16" s="52">
        <v>0.29166666666666669</v>
      </c>
      <c r="CM16" s="67">
        <v>0.71875</v>
      </c>
      <c r="CN16" s="53">
        <v>4.1666666666666664E-2</v>
      </c>
      <c r="CO16" s="54">
        <f>CM16-CL16-CN16</f>
        <v>0.38541666666666663</v>
      </c>
      <c r="CP16" s="59"/>
    </row>
    <row r="17" spans="1:94" s="17" customFormat="1" ht="15.75" thickBot="1" x14ac:dyDescent="0.3">
      <c r="A17" s="24" t="s">
        <v>15</v>
      </c>
      <c r="B17" s="20">
        <v>119</v>
      </c>
      <c r="C17" s="21">
        <v>126.5</v>
      </c>
      <c r="D17" s="21">
        <f t="shared" si="12"/>
        <v>7.5</v>
      </c>
      <c r="E17" s="243"/>
      <c r="F17" s="258">
        <f t="shared" si="13"/>
        <v>7.5</v>
      </c>
      <c r="G17" s="11"/>
      <c r="H17" s="51">
        <v>43845</v>
      </c>
      <c r="I17" s="52">
        <v>0.29166666666666669</v>
      </c>
      <c r="J17" s="67">
        <v>0.66666666666666663</v>
      </c>
      <c r="K17" s="67">
        <v>2.0833333333333332E-2</v>
      </c>
      <c r="L17" s="54">
        <f>J17-I17-K17</f>
        <v>0.35416666666666663</v>
      </c>
      <c r="M17" s="59"/>
      <c r="N17" s="51">
        <v>43876</v>
      </c>
      <c r="O17" s="56"/>
      <c r="P17" s="57"/>
      <c r="Q17" s="57"/>
      <c r="R17" s="58"/>
      <c r="S17" s="68"/>
      <c r="T17" s="94">
        <v>43905</v>
      </c>
      <c r="U17" s="154"/>
      <c r="V17" s="155"/>
      <c r="W17" s="155"/>
      <c r="X17" s="156"/>
      <c r="Y17" s="157"/>
      <c r="Z17" s="158"/>
      <c r="AA17" s="121"/>
      <c r="AB17" s="145">
        <f>AB15-AB16</f>
        <v>11.5</v>
      </c>
      <c r="AC17" s="51">
        <v>43936</v>
      </c>
      <c r="AD17" s="52">
        <v>0.29166666666666669</v>
      </c>
      <c r="AE17" s="67">
        <v>0.71875</v>
      </c>
      <c r="AF17" s="53"/>
      <c r="AG17" s="54">
        <f t="shared" ref="AG17:AG18" si="30">AE17-AD17-AF17</f>
        <v>0.42708333333333331</v>
      </c>
      <c r="AH17" s="177"/>
      <c r="AI17" s="194"/>
      <c r="AJ17" s="164"/>
      <c r="AK17" s="115"/>
      <c r="AL17" s="51">
        <v>43936</v>
      </c>
      <c r="AM17" s="67">
        <v>0.54166666666666663</v>
      </c>
      <c r="AN17" s="67">
        <v>0.71875</v>
      </c>
      <c r="AO17" s="53"/>
      <c r="AP17" s="54">
        <f t="shared" ref="AP17:AP18" si="31">AN17-AM17-AO17</f>
        <v>0.17708333333333337</v>
      </c>
      <c r="AQ17" s="177">
        <f t="shared" ref="AQ17:AQ19" si="32">AO$12-AP17</f>
        <v>0.17708333333333331</v>
      </c>
      <c r="AR17" s="194"/>
      <c r="AS17" s="164"/>
      <c r="AT17" s="201"/>
      <c r="AU17" s="162">
        <v>43966</v>
      </c>
      <c r="AV17" s="52">
        <v>0.29166666666666669</v>
      </c>
      <c r="AW17" s="67">
        <v>0.64583333333333337</v>
      </c>
      <c r="AX17" s="67">
        <v>2.0833333333333332E-2</v>
      </c>
      <c r="AY17" s="54">
        <f t="shared" si="27"/>
        <v>0.33333333333333337</v>
      </c>
      <c r="AZ17" s="59"/>
      <c r="BA17" s="51">
        <v>43997</v>
      </c>
      <c r="BB17" s="52">
        <v>0.29166666666666669</v>
      </c>
      <c r="BC17" s="67">
        <v>0.77083333333333337</v>
      </c>
      <c r="BD17" s="53">
        <v>4.1666666666666664E-2</v>
      </c>
      <c r="BE17" s="54">
        <f>BC17-BB17-BD17</f>
        <v>0.4375</v>
      </c>
      <c r="BF17" s="59"/>
      <c r="BG17" s="51">
        <v>44027</v>
      </c>
      <c r="BH17" s="52">
        <v>0.29166666666666669</v>
      </c>
      <c r="BI17" s="67">
        <v>0.69791666666666663</v>
      </c>
      <c r="BJ17" s="67">
        <v>4.1666666666666664E-2</v>
      </c>
      <c r="BK17" s="54">
        <f t="shared" si="29"/>
        <v>0.36458333333333326</v>
      </c>
      <c r="BL17" s="59"/>
      <c r="BM17" s="51">
        <v>44058</v>
      </c>
      <c r="BN17" s="56"/>
      <c r="BO17" s="57"/>
      <c r="BP17" s="57"/>
      <c r="BQ17" s="58"/>
      <c r="BR17" s="68"/>
      <c r="BS17" s="51">
        <v>44089</v>
      </c>
      <c r="BT17" s="52">
        <v>0.29166666666666669</v>
      </c>
      <c r="BU17" s="67">
        <v>0.67708333333333337</v>
      </c>
      <c r="BV17" s="53">
        <v>4.1666666666666664E-2</v>
      </c>
      <c r="BW17" s="54">
        <f t="shared" ref="BW17:BW19" si="33">BU17-BT17-BV17</f>
        <v>0.34375</v>
      </c>
      <c r="BX17" s="59"/>
      <c r="BY17" s="51">
        <v>44119</v>
      </c>
      <c r="BZ17" s="52">
        <v>0.29166666666666669</v>
      </c>
      <c r="CA17" s="67">
        <v>0.67708333333333337</v>
      </c>
      <c r="CB17" s="67">
        <v>2.0833333333333332E-2</v>
      </c>
      <c r="CC17" s="54">
        <f t="shared" si="28"/>
        <v>0.36458333333333337</v>
      </c>
      <c r="CD17" s="59"/>
      <c r="CE17" s="51">
        <v>44150</v>
      </c>
      <c r="CF17" s="56"/>
      <c r="CG17" s="57"/>
      <c r="CH17" s="57"/>
      <c r="CI17" s="58"/>
      <c r="CJ17" s="68"/>
      <c r="CK17" s="51">
        <v>44180</v>
      </c>
      <c r="CL17" s="52">
        <v>0.29166666666666669</v>
      </c>
      <c r="CM17" s="67">
        <v>0.6875</v>
      </c>
      <c r="CN17" s="53">
        <v>4.1666666666666664E-2</v>
      </c>
      <c r="CO17" s="54">
        <f t="shared" ref="CO17:CO19" si="34">CM17-CL17-CN17</f>
        <v>0.35416666666666663</v>
      </c>
      <c r="CP17" s="59"/>
    </row>
    <row r="18" spans="1:94" s="17" customFormat="1" x14ac:dyDescent="0.25">
      <c r="A18" s="2"/>
      <c r="B18" s="2"/>
      <c r="C18" s="2"/>
      <c r="D18" s="2"/>
      <c r="E18" s="239"/>
      <c r="F18" s="258"/>
      <c r="G18" s="11"/>
      <c r="H18" s="51">
        <v>43846</v>
      </c>
      <c r="I18" s="52">
        <v>0.29166666666666669</v>
      </c>
      <c r="J18" s="67">
        <v>0.66666666666666663</v>
      </c>
      <c r="K18" s="53">
        <v>4.1666666666666664E-2</v>
      </c>
      <c r="L18" s="54">
        <f t="shared" ref="L18:L19" si="35">J18-I18-K18</f>
        <v>0.33333333333333326</v>
      </c>
      <c r="M18" s="59"/>
      <c r="N18" s="51">
        <v>43877</v>
      </c>
      <c r="O18" s="56"/>
      <c r="P18" s="57"/>
      <c r="Q18" s="57"/>
      <c r="R18" s="58"/>
      <c r="S18" s="68"/>
      <c r="T18" s="51">
        <v>43906</v>
      </c>
      <c r="U18" s="52">
        <v>0.29166666666666669</v>
      </c>
      <c r="V18" s="67">
        <v>0.63541666666666663</v>
      </c>
      <c r="W18" s="53"/>
      <c r="X18" s="54">
        <f>V18-U18-W18</f>
        <v>0.34374999999999994</v>
      </c>
      <c r="Y18" s="91"/>
      <c r="Z18" s="100" t="s">
        <v>71</v>
      </c>
      <c r="AA18" s="104"/>
      <c r="AB18" s="115"/>
      <c r="AC18" s="51">
        <v>43937</v>
      </c>
      <c r="AD18" s="52">
        <v>0.29166666666666669</v>
      </c>
      <c r="AE18" s="67">
        <v>0.58333333333333337</v>
      </c>
      <c r="AF18" s="53"/>
      <c r="AG18" s="54">
        <f t="shared" si="30"/>
        <v>0.29166666666666669</v>
      </c>
      <c r="AH18" s="177">
        <v>2.0833333333333332E-2</v>
      </c>
      <c r="AI18" s="194"/>
      <c r="AJ18" s="164"/>
      <c r="AK18" s="115"/>
      <c r="AL18" s="51">
        <v>43937</v>
      </c>
      <c r="AM18" s="67">
        <v>0.54166666666666663</v>
      </c>
      <c r="AN18" s="67">
        <v>0.58333333333333337</v>
      </c>
      <c r="AO18" s="53"/>
      <c r="AP18" s="54">
        <f t="shared" si="31"/>
        <v>4.1666666666666741E-2</v>
      </c>
      <c r="AQ18" s="177">
        <f t="shared" si="32"/>
        <v>0.31249999999999994</v>
      </c>
      <c r="AR18" s="194"/>
      <c r="AS18" s="164"/>
      <c r="AT18" s="201"/>
      <c r="AU18" s="162">
        <v>43967</v>
      </c>
      <c r="AV18" s="56"/>
      <c r="AW18" s="57"/>
      <c r="AX18" s="57"/>
      <c r="AY18" s="58"/>
      <c r="AZ18" s="68"/>
      <c r="BA18" s="51">
        <v>43998</v>
      </c>
      <c r="BB18" s="52">
        <v>0.29166666666666669</v>
      </c>
      <c r="BC18" s="67">
        <v>0.8125</v>
      </c>
      <c r="BD18" s="53">
        <v>4.1666666666666664E-2</v>
      </c>
      <c r="BE18" s="54">
        <f t="shared" ref="BE18:BE20" si="36">BC18-BB18-BD18</f>
        <v>0.47916666666666657</v>
      </c>
      <c r="BF18" s="59"/>
      <c r="BG18" s="51">
        <v>44028</v>
      </c>
      <c r="BH18" s="52">
        <v>0.29166666666666669</v>
      </c>
      <c r="BI18" s="67">
        <v>0.65625</v>
      </c>
      <c r="BJ18" s="67">
        <v>3.125E-2</v>
      </c>
      <c r="BK18" s="54">
        <f t="shared" si="29"/>
        <v>0.33333333333333331</v>
      </c>
      <c r="BL18" s="59"/>
      <c r="BM18" s="51">
        <v>44059</v>
      </c>
      <c r="BN18" s="56"/>
      <c r="BO18" s="57"/>
      <c r="BP18" s="57"/>
      <c r="BQ18" s="58"/>
      <c r="BR18" s="68"/>
      <c r="BS18" s="51">
        <v>44090</v>
      </c>
      <c r="BT18" s="52">
        <v>0.29166666666666669</v>
      </c>
      <c r="BU18" s="67">
        <v>0.70833333333333337</v>
      </c>
      <c r="BV18" s="53">
        <v>4.1666666666666664E-2</v>
      </c>
      <c r="BW18" s="54">
        <f t="shared" si="33"/>
        <v>0.375</v>
      </c>
      <c r="BX18" s="59"/>
      <c r="BY18" s="51">
        <v>44120</v>
      </c>
      <c r="BZ18" s="52">
        <v>0.29166666666666669</v>
      </c>
      <c r="CA18" s="67">
        <v>0.71875</v>
      </c>
      <c r="CB18" s="53">
        <v>4.1666666666666664E-2</v>
      </c>
      <c r="CC18" s="54">
        <f>CA18-BZ18-CB18</f>
        <v>0.38541666666666663</v>
      </c>
      <c r="CD18" s="59"/>
      <c r="CE18" s="51">
        <v>44151</v>
      </c>
      <c r="CF18" s="52">
        <v>0.29166666666666669</v>
      </c>
      <c r="CG18" s="67">
        <v>0.73958333333333337</v>
      </c>
      <c r="CH18" s="67">
        <v>6.25E-2</v>
      </c>
      <c r="CI18" s="54">
        <f>CG18-CF18-CH18</f>
        <v>0.38541666666666669</v>
      </c>
      <c r="CJ18" s="59"/>
      <c r="CK18" s="51">
        <v>44181</v>
      </c>
      <c r="CL18" s="52">
        <v>0.29166666666666669</v>
      </c>
      <c r="CM18" s="67">
        <v>0.70833333333333337</v>
      </c>
      <c r="CN18" s="53">
        <v>4.1666666666666664E-2</v>
      </c>
      <c r="CO18" s="54">
        <f t="shared" si="34"/>
        <v>0.375</v>
      </c>
      <c r="CP18" s="59"/>
    </row>
    <row r="19" spans="1:94" s="17" customFormat="1" x14ac:dyDescent="0.25">
      <c r="A19" s="3" t="s">
        <v>16</v>
      </c>
      <c r="B19" s="2"/>
      <c r="C19" s="2"/>
      <c r="D19" s="4">
        <f>SUM(D3:D17)</f>
        <v>-115.75</v>
      </c>
      <c r="E19" s="35"/>
      <c r="F19" s="262">
        <f>SUM(F3:F17)</f>
        <v>-43.25</v>
      </c>
      <c r="G19" s="11"/>
      <c r="H19" s="51">
        <v>43847</v>
      </c>
      <c r="I19" s="52">
        <v>0.29166666666666669</v>
      </c>
      <c r="J19" s="67">
        <v>0.64583333333333337</v>
      </c>
      <c r="K19" s="53">
        <v>4.1666666666666664E-2</v>
      </c>
      <c r="L19" s="54">
        <f t="shared" si="35"/>
        <v>0.3125</v>
      </c>
      <c r="M19" s="59"/>
      <c r="N19" s="51">
        <v>43878</v>
      </c>
      <c r="O19" s="52">
        <v>0.29166666666666669</v>
      </c>
      <c r="P19" s="67">
        <v>0.69791666666666663</v>
      </c>
      <c r="Q19" s="53">
        <v>4.1666666666666664E-2</v>
      </c>
      <c r="R19" s="54">
        <f>P19-O19-Q19</f>
        <v>0.36458333333333326</v>
      </c>
      <c r="S19" s="59"/>
      <c r="T19" s="51">
        <v>43907</v>
      </c>
      <c r="U19" s="52"/>
      <c r="V19" s="53"/>
      <c r="W19" s="53"/>
      <c r="X19" s="54"/>
      <c r="Y19" s="91">
        <v>0.35416666666666669</v>
      </c>
      <c r="Z19" s="97" t="s">
        <v>71</v>
      </c>
      <c r="AA19" s="104"/>
      <c r="AB19" s="115"/>
      <c r="AC19" s="51">
        <v>43938</v>
      </c>
      <c r="AD19" s="52">
        <v>0.29166666666666669</v>
      </c>
      <c r="AE19" s="53">
        <v>0.6875</v>
      </c>
      <c r="AF19" s="53">
        <v>4.1666666666666664E-2</v>
      </c>
      <c r="AG19" s="54">
        <f>AE19-AD19-AF19</f>
        <v>0.35416666666666663</v>
      </c>
      <c r="AH19" s="177"/>
      <c r="AI19" s="194"/>
      <c r="AJ19" s="164">
        <f>4*8.5</f>
        <v>34</v>
      </c>
      <c r="AK19" s="115"/>
      <c r="AL19" s="51">
        <v>43938</v>
      </c>
      <c r="AM19" s="67">
        <v>0.54166666666666663</v>
      </c>
      <c r="AN19" s="53">
        <v>0.6875</v>
      </c>
      <c r="AO19" s="53"/>
      <c r="AP19" s="54">
        <f>AN19-AM19-AO19</f>
        <v>0.14583333333333337</v>
      </c>
      <c r="AQ19" s="177">
        <f t="shared" si="32"/>
        <v>0.20833333333333331</v>
      </c>
      <c r="AR19" s="194"/>
      <c r="AS19" s="164">
        <f>4*8.5</f>
        <v>34</v>
      </c>
      <c r="AT19" s="201">
        <v>8.75</v>
      </c>
      <c r="AU19" s="162">
        <v>43968</v>
      </c>
      <c r="AV19" s="56"/>
      <c r="AW19" s="57"/>
      <c r="AX19" s="57"/>
      <c r="AY19" s="58"/>
      <c r="AZ19" s="68"/>
      <c r="BA19" s="51">
        <v>43999</v>
      </c>
      <c r="BB19" s="52">
        <v>0.29166666666666669</v>
      </c>
      <c r="BC19" s="67">
        <v>0.67708333333333337</v>
      </c>
      <c r="BD19" s="53">
        <v>4.1666666666666664E-2</v>
      </c>
      <c r="BE19" s="54">
        <f t="shared" si="36"/>
        <v>0.34375</v>
      </c>
      <c r="BF19" s="59"/>
      <c r="BG19" s="51">
        <v>44029</v>
      </c>
      <c r="BH19" s="52">
        <v>0.29166666666666669</v>
      </c>
      <c r="BI19" s="67">
        <v>0.48958333333333331</v>
      </c>
      <c r="BJ19" s="53"/>
      <c r="BK19" s="54">
        <f>BI19-BH19-BJ19</f>
        <v>0.19791666666666663</v>
      </c>
      <c r="BL19" s="59"/>
      <c r="BM19" s="51">
        <v>44060</v>
      </c>
      <c r="BN19" s="52">
        <v>0.29166666666666669</v>
      </c>
      <c r="BO19" s="67">
        <v>0.70833333333333337</v>
      </c>
      <c r="BP19" s="53">
        <v>4.1666666666666664E-2</v>
      </c>
      <c r="BQ19" s="54">
        <f>BO19-BN19-BP19</f>
        <v>0.375</v>
      </c>
      <c r="BR19" s="59"/>
      <c r="BS19" s="51">
        <v>44091</v>
      </c>
      <c r="BT19" s="52">
        <v>0.29166666666666669</v>
      </c>
      <c r="BU19" s="67">
        <v>0.6875</v>
      </c>
      <c r="BV19" s="53">
        <v>4.1666666666666664E-2</v>
      </c>
      <c r="BW19" s="54">
        <f t="shared" si="33"/>
        <v>0.35416666666666663</v>
      </c>
      <c r="BX19" s="59"/>
      <c r="BY19" s="51">
        <v>44121</v>
      </c>
      <c r="BZ19" s="56"/>
      <c r="CA19" s="57"/>
      <c r="CB19" s="57"/>
      <c r="CC19" s="58"/>
      <c r="CD19" s="68"/>
      <c r="CE19" s="51">
        <v>44152</v>
      </c>
      <c r="CF19" s="52">
        <v>0.29166666666666669</v>
      </c>
      <c r="CG19" s="67">
        <v>0.70833333333333337</v>
      </c>
      <c r="CH19" s="67">
        <v>5.2083333333333336E-2</v>
      </c>
      <c r="CI19" s="54">
        <f t="shared" ref="CI19:CI21" si="37">CG19-CF19-CH19</f>
        <v>0.36458333333333337</v>
      </c>
      <c r="CJ19" s="59"/>
      <c r="CK19" s="51">
        <v>44182</v>
      </c>
      <c r="CL19" s="52">
        <v>0.29166666666666669</v>
      </c>
      <c r="CM19" s="67">
        <v>0.83333333333333337</v>
      </c>
      <c r="CN19" s="67">
        <v>2.0833333333333332E-2</v>
      </c>
      <c r="CO19" s="54">
        <f t="shared" si="34"/>
        <v>0.52083333333333337</v>
      </c>
      <c r="CP19" s="59"/>
    </row>
    <row r="20" spans="1:94" s="17" customFormat="1" x14ac:dyDescent="0.25">
      <c r="A20" s="2"/>
      <c r="B20" s="2"/>
      <c r="C20" s="2"/>
      <c r="D20" s="2"/>
      <c r="E20" s="239"/>
      <c r="F20" s="249"/>
      <c r="G20" s="11"/>
      <c r="H20" s="51">
        <v>43848</v>
      </c>
      <c r="I20" s="56"/>
      <c r="J20" s="57"/>
      <c r="K20" s="57"/>
      <c r="L20" s="58"/>
      <c r="M20" s="59"/>
      <c r="N20" s="51">
        <v>43879</v>
      </c>
      <c r="O20" s="52">
        <v>0.29166666666666669</v>
      </c>
      <c r="P20" s="67">
        <v>0.71875</v>
      </c>
      <c r="Q20" s="53">
        <v>4.1666666666666664E-2</v>
      </c>
      <c r="R20" s="54">
        <f t="shared" ref="R20:R22" si="38">P20-O20-Q20</f>
        <v>0.38541666666666663</v>
      </c>
      <c r="S20" s="59"/>
      <c r="T20" s="51">
        <v>43908</v>
      </c>
      <c r="U20" s="67">
        <v>0.33333333333333331</v>
      </c>
      <c r="V20" s="67">
        <v>0.47916666666666669</v>
      </c>
      <c r="W20" s="53"/>
      <c r="X20" s="54">
        <f t="shared" ref="X20" si="39">V20-U20-W20</f>
        <v>0.14583333333333337</v>
      </c>
      <c r="Y20" s="91">
        <v>0.17708333333333334</v>
      </c>
      <c r="Z20" s="97" t="s">
        <v>71</v>
      </c>
      <c r="AA20" s="104"/>
      <c r="AB20" s="115"/>
      <c r="AC20" s="51">
        <v>43939</v>
      </c>
      <c r="AD20" s="56"/>
      <c r="AE20" s="57"/>
      <c r="AF20" s="57"/>
      <c r="AG20" s="58"/>
      <c r="AH20" s="182"/>
      <c r="AI20" s="195"/>
      <c r="AJ20" s="164"/>
      <c r="AK20" s="115"/>
      <c r="AL20" s="51">
        <v>43939</v>
      </c>
      <c r="AM20" s="56"/>
      <c r="AN20" s="57"/>
      <c r="AO20" s="57"/>
      <c r="AP20" s="58"/>
      <c r="AQ20" s="182"/>
      <c r="AR20" s="195"/>
      <c r="AS20" s="164"/>
      <c r="AT20" s="201"/>
      <c r="AU20" s="162">
        <v>43969</v>
      </c>
      <c r="AV20" s="52">
        <v>0.29166666666666669</v>
      </c>
      <c r="AW20" s="67">
        <v>0.79166666666666663</v>
      </c>
      <c r="AX20" s="53">
        <v>4.1666666666666664E-2</v>
      </c>
      <c r="AY20" s="54">
        <f t="shared" ref="AY20:AY24" si="40">AW20-AV20-AX20</f>
        <v>0.45833333333333326</v>
      </c>
      <c r="AZ20" s="59"/>
      <c r="BA20" s="51">
        <v>44000</v>
      </c>
      <c r="BB20" s="52">
        <v>0.29166666666666669</v>
      </c>
      <c r="BC20" s="53">
        <v>0.6875</v>
      </c>
      <c r="BD20" s="67">
        <v>2.0833333333333332E-2</v>
      </c>
      <c r="BE20" s="54">
        <f t="shared" si="36"/>
        <v>0.375</v>
      </c>
      <c r="BF20" s="59"/>
      <c r="BG20" s="51">
        <v>44030</v>
      </c>
      <c r="BH20" s="56"/>
      <c r="BI20" s="57"/>
      <c r="BJ20" s="57"/>
      <c r="BK20" s="58"/>
      <c r="BL20" s="68"/>
      <c r="BM20" s="51">
        <v>44061</v>
      </c>
      <c r="BN20" s="52">
        <v>0.29166666666666669</v>
      </c>
      <c r="BO20" s="53">
        <v>0.6875</v>
      </c>
      <c r="BP20" s="53">
        <v>2.0833333333333332E-2</v>
      </c>
      <c r="BQ20" s="54">
        <f t="shared" ref="BQ20:BQ22" si="41">BO20-BN20-BP20</f>
        <v>0.375</v>
      </c>
      <c r="BR20" s="59"/>
      <c r="BS20" s="51">
        <v>44092</v>
      </c>
      <c r="BT20" s="52">
        <v>0.29166666666666669</v>
      </c>
      <c r="BU20" s="67">
        <v>0.59375</v>
      </c>
      <c r="BV20" s="67">
        <v>2.0833333333333332E-2</v>
      </c>
      <c r="BW20" s="54">
        <f>BU20-BT20-BV20</f>
        <v>0.28125</v>
      </c>
      <c r="BX20" s="59"/>
      <c r="BY20" s="51">
        <v>44122</v>
      </c>
      <c r="BZ20" s="56"/>
      <c r="CA20" s="57"/>
      <c r="CB20" s="57"/>
      <c r="CC20" s="58"/>
      <c r="CD20" s="68"/>
      <c r="CE20" s="51">
        <v>44153</v>
      </c>
      <c r="CF20" s="52">
        <v>0.29166666666666669</v>
      </c>
      <c r="CG20" s="67">
        <v>0.625</v>
      </c>
      <c r="CH20" s="67">
        <v>2.0833333333333332E-2</v>
      </c>
      <c r="CI20" s="54">
        <f t="shared" si="37"/>
        <v>0.3125</v>
      </c>
      <c r="CJ20" s="59"/>
      <c r="CK20" s="51">
        <v>44183</v>
      </c>
      <c r="CL20" s="52">
        <v>0.29166666666666669</v>
      </c>
      <c r="CM20" s="67">
        <v>0.6875</v>
      </c>
      <c r="CN20" s="53">
        <v>4.1666666666666664E-2</v>
      </c>
      <c r="CO20" s="54">
        <f>CM20-CL20-CN20</f>
        <v>0.35416666666666663</v>
      </c>
      <c r="CP20" s="59"/>
    </row>
    <row r="21" spans="1:94" s="17" customFormat="1" x14ac:dyDescent="0.25">
      <c r="A21" s="3" t="s">
        <v>17</v>
      </c>
      <c r="B21" s="2"/>
      <c r="C21" s="2"/>
      <c r="D21" s="2"/>
      <c r="E21" s="239"/>
      <c r="F21" s="249"/>
      <c r="G21" s="11"/>
      <c r="H21" s="51">
        <v>43849</v>
      </c>
      <c r="I21" s="56"/>
      <c r="J21" s="57"/>
      <c r="K21" s="57"/>
      <c r="L21" s="58"/>
      <c r="M21" s="59"/>
      <c r="N21" s="51">
        <v>43880</v>
      </c>
      <c r="O21" s="52">
        <v>0.29166666666666669</v>
      </c>
      <c r="P21" s="67">
        <v>0.70833333333333337</v>
      </c>
      <c r="Q21" s="53">
        <v>4.1666666666666664E-2</v>
      </c>
      <c r="R21" s="54">
        <f t="shared" si="38"/>
        <v>0.375</v>
      </c>
      <c r="S21" s="59"/>
      <c r="T21" s="51">
        <v>43909</v>
      </c>
      <c r="U21" s="52">
        <v>0.29166666666666669</v>
      </c>
      <c r="V21" s="53">
        <v>0.6875</v>
      </c>
      <c r="W21" s="53"/>
      <c r="X21" s="54">
        <f t="shared" ref="X21" si="42">V21-U21-W21</f>
        <v>0.39583333333333331</v>
      </c>
      <c r="Y21" s="91"/>
      <c r="Z21" s="97" t="s">
        <v>71</v>
      </c>
      <c r="AA21" s="104"/>
      <c r="AB21" s="115"/>
      <c r="AC21" s="51">
        <v>43940</v>
      </c>
      <c r="AD21" s="56"/>
      <c r="AE21" s="57"/>
      <c r="AF21" s="57"/>
      <c r="AG21" s="58"/>
      <c r="AH21" s="182"/>
      <c r="AI21" s="195"/>
      <c r="AJ21" s="164"/>
      <c r="AK21" s="115"/>
      <c r="AL21" s="51">
        <v>43940</v>
      </c>
      <c r="AM21" s="56"/>
      <c r="AN21" s="57"/>
      <c r="AO21" s="57"/>
      <c r="AP21" s="58"/>
      <c r="AQ21" s="182"/>
      <c r="AR21" s="195"/>
      <c r="AS21" s="164"/>
      <c r="AT21" s="201"/>
      <c r="AU21" s="162">
        <v>43970</v>
      </c>
      <c r="AV21" s="52">
        <v>0.29166666666666669</v>
      </c>
      <c r="AW21" s="67">
        <v>0.71875</v>
      </c>
      <c r="AX21" s="53">
        <v>4.1666666666666664E-2</v>
      </c>
      <c r="AY21" s="54">
        <f t="shared" si="40"/>
        <v>0.38541666666666663</v>
      </c>
      <c r="AZ21" s="59"/>
      <c r="BA21" s="51">
        <v>44001</v>
      </c>
      <c r="BB21" s="52">
        <v>0.29166666666666669</v>
      </c>
      <c r="BC21" s="67">
        <v>0.70833333333333337</v>
      </c>
      <c r="BD21" s="53">
        <v>4.1666666666666664E-2</v>
      </c>
      <c r="BE21" s="54">
        <f>BC21-BB21-BD21</f>
        <v>0.375</v>
      </c>
      <c r="BF21" s="59"/>
      <c r="BG21" s="51">
        <v>44031</v>
      </c>
      <c r="BH21" s="56"/>
      <c r="BI21" s="57"/>
      <c r="BJ21" s="57"/>
      <c r="BK21" s="58"/>
      <c r="BL21" s="68"/>
      <c r="BM21" s="51">
        <v>44062</v>
      </c>
      <c r="BN21" s="52">
        <v>0.29166666666666669</v>
      </c>
      <c r="BO21" s="67">
        <v>0.67708333333333337</v>
      </c>
      <c r="BP21" s="53">
        <v>2.0833333333333332E-2</v>
      </c>
      <c r="BQ21" s="54">
        <f t="shared" si="41"/>
        <v>0.36458333333333337</v>
      </c>
      <c r="BR21" s="59"/>
      <c r="BS21" s="51">
        <v>44093</v>
      </c>
      <c r="BT21" s="56"/>
      <c r="BU21" s="57"/>
      <c r="BV21" s="57"/>
      <c r="BW21" s="58"/>
      <c r="BX21" s="68"/>
      <c r="BY21" s="51">
        <v>44123</v>
      </c>
      <c r="BZ21" s="52">
        <v>0.29166666666666669</v>
      </c>
      <c r="CA21" s="67">
        <v>0.70833333333333337</v>
      </c>
      <c r="CB21" s="67">
        <v>5.2083333333333336E-2</v>
      </c>
      <c r="CC21" s="54">
        <f>CA21-BZ21-CB21</f>
        <v>0.36458333333333337</v>
      </c>
      <c r="CD21" s="59"/>
      <c r="CE21" s="51">
        <v>44154</v>
      </c>
      <c r="CF21" s="52">
        <v>0.29166666666666669</v>
      </c>
      <c r="CG21" s="67">
        <v>0.64583333333333337</v>
      </c>
      <c r="CH21" s="67">
        <v>2.0833333333333332E-2</v>
      </c>
      <c r="CI21" s="54">
        <f t="shared" si="37"/>
        <v>0.33333333333333337</v>
      </c>
      <c r="CJ21" s="59"/>
      <c r="CK21" s="51">
        <v>44184</v>
      </c>
      <c r="CL21" s="56"/>
      <c r="CM21" s="57"/>
      <c r="CN21" s="57"/>
      <c r="CO21" s="58"/>
      <c r="CP21" s="68"/>
    </row>
    <row r="22" spans="1:94" s="17" customFormat="1" x14ac:dyDescent="0.25">
      <c r="A22" s="7">
        <v>43839</v>
      </c>
      <c r="B22" s="6" t="s">
        <v>48</v>
      </c>
      <c r="C22" s="6"/>
      <c r="D22" s="25"/>
      <c r="E22" s="85" t="s">
        <v>49</v>
      </c>
      <c r="F22" s="260"/>
      <c r="G22" s="214"/>
      <c r="H22" s="51">
        <v>43850</v>
      </c>
      <c r="I22" s="52"/>
      <c r="J22" s="53"/>
      <c r="K22" s="53"/>
      <c r="L22" s="54"/>
      <c r="M22" s="55" t="s">
        <v>47</v>
      </c>
      <c r="N22" s="51">
        <v>43881</v>
      </c>
      <c r="O22" s="52">
        <v>0.29166666666666669</v>
      </c>
      <c r="P22" s="67">
        <v>0.71875</v>
      </c>
      <c r="Q22" s="53">
        <v>4.1666666666666664E-2</v>
      </c>
      <c r="R22" s="54">
        <f t="shared" si="38"/>
        <v>0.38541666666666663</v>
      </c>
      <c r="S22" s="59"/>
      <c r="T22" s="51">
        <v>43910</v>
      </c>
      <c r="U22" s="52">
        <v>0.29166666666666669</v>
      </c>
      <c r="V22" s="53">
        <v>0.6875</v>
      </c>
      <c r="W22" s="53">
        <v>4.1666666666666664E-2</v>
      </c>
      <c r="X22" s="54">
        <f>V22-U22-W22</f>
        <v>0.35416666666666663</v>
      </c>
      <c r="Y22" s="91"/>
      <c r="Z22" s="97" t="s">
        <v>71</v>
      </c>
      <c r="AA22" s="104">
        <v>42.5</v>
      </c>
      <c r="AB22" s="115"/>
      <c r="AC22" s="51">
        <v>43941</v>
      </c>
      <c r="AD22" s="52">
        <v>0.29166666666666669</v>
      </c>
      <c r="AE22" s="67">
        <v>0.5</v>
      </c>
      <c r="AF22" s="53"/>
      <c r="AG22" s="54">
        <f>AE22-AD22-AF22</f>
        <v>0.20833333333333331</v>
      </c>
      <c r="AH22" s="177"/>
      <c r="AI22" s="194"/>
      <c r="AJ22" s="164"/>
      <c r="AK22" s="115"/>
      <c r="AL22" s="51">
        <v>43941</v>
      </c>
      <c r="AM22" s="67">
        <v>0.54166666666666663</v>
      </c>
      <c r="AN22" s="67">
        <v>0.625</v>
      </c>
      <c r="AO22" s="53"/>
      <c r="AP22" s="54">
        <f>AN22-AM22-AO22</f>
        <v>8.333333333333337E-2</v>
      </c>
      <c r="AQ22" s="177">
        <f t="shared" ref="AQ22:AQ26" si="43">AO$12-AP22</f>
        <v>0.27083333333333331</v>
      </c>
      <c r="AR22" s="194"/>
      <c r="AS22" s="164"/>
      <c r="AT22" s="201"/>
      <c r="AU22" s="162">
        <v>43971</v>
      </c>
      <c r="AV22" s="52"/>
      <c r="AW22" s="53"/>
      <c r="AX22" s="53"/>
      <c r="AY22" s="54">
        <f t="shared" si="40"/>
        <v>0</v>
      </c>
      <c r="AZ22" s="55" t="s">
        <v>96</v>
      </c>
      <c r="BA22" s="51">
        <v>44002</v>
      </c>
      <c r="BB22" s="56"/>
      <c r="BC22" s="57"/>
      <c r="BD22" s="57"/>
      <c r="BE22" s="58"/>
      <c r="BF22" s="68"/>
      <c r="BG22" s="51">
        <v>44032</v>
      </c>
      <c r="BH22" s="52">
        <v>0.29166666666666669</v>
      </c>
      <c r="BI22" s="67">
        <v>0.5</v>
      </c>
      <c r="BJ22" s="53"/>
      <c r="BK22" s="54">
        <f t="shared" ref="BK22:BK26" si="44">BI22-BH22-BJ22</f>
        <v>0.20833333333333331</v>
      </c>
      <c r="BL22" s="59"/>
      <c r="BM22" s="51">
        <v>44063</v>
      </c>
      <c r="BN22" s="52">
        <v>0.29166666666666669</v>
      </c>
      <c r="BO22" s="67">
        <v>0.79166666666666663</v>
      </c>
      <c r="BP22" s="53">
        <v>4.1666666666666664E-2</v>
      </c>
      <c r="BQ22" s="54">
        <f t="shared" si="41"/>
        <v>0.45833333333333326</v>
      </c>
      <c r="BR22" s="59"/>
      <c r="BS22" s="51">
        <v>44094</v>
      </c>
      <c r="BT22" s="56"/>
      <c r="BU22" s="57"/>
      <c r="BV22" s="57"/>
      <c r="BW22" s="58"/>
      <c r="BX22" s="68"/>
      <c r="BY22" s="51">
        <v>44124</v>
      </c>
      <c r="BZ22" s="52">
        <v>0.29166666666666669</v>
      </c>
      <c r="CA22" s="67">
        <v>0.69791666666666663</v>
      </c>
      <c r="CB22" s="53">
        <v>4.1666666666666664E-2</v>
      </c>
      <c r="CC22" s="54">
        <f t="shared" ref="CC22:CC24" si="45">CA22-BZ22-CB22</f>
        <v>0.36458333333333326</v>
      </c>
      <c r="CD22" s="59"/>
      <c r="CE22" s="51">
        <v>44155</v>
      </c>
      <c r="CF22" s="52">
        <v>0.29166666666666669</v>
      </c>
      <c r="CG22" s="53">
        <v>0.72916666666666663</v>
      </c>
      <c r="CH22" s="53">
        <v>4.1666666666666664E-2</v>
      </c>
      <c r="CI22" s="54">
        <f>CG22-CF22-CH22</f>
        <v>0.39583333333333326</v>
      </c>
      <c r="CJ22" s="59"/>
      <c r="CK22" s="51">
        <v>44185</v>
      </c>
      <c r="CL22" s="56"/>
      <c r="CM22" s="57"/>
      <c r="CN22" s="57"/>
      <c r="CO22" s="58"/>
      <c r="CP22" s="68"/>
    </row>
    <row r="23" spans="1:94" s="17" customFormat="1" x14ac:dyDescent="0.25">
      <c r="A23" s="5">
        <v>43850</v>
      </c>
      <c r="B23" s="6" t="s">
        <v>48</v>
      </c>
      <c r="D23" s="25"/>
      <c r="E23" s="85" t="s">
        <v>49</v>
      </c>
      <c r="F23" s="260"/>
      <c r="G23" s="214"/>
      <c r="H23" s="51">
        <v>43851</v>
      </c>
      <c r="I23" s="52">
        <v>0.29166666666666669</v>
      </c>
      <c r="J23" s="67">
        <v>0.65625</v>
      </c>
      <c r="K23" s="53">
        <v>4.1666666666666664E-2</v>
      </c>
      <c r="L23" s="54">
        <f>J23-I23-K23</f>
        <v>0.32291666666666663</v>
      </c>
      <c r="M23" s="59"/>
      <c r="N23" s="51">
        <v>43882</v>
      </c>
      <c r="O23" s="52">
        <v>0.29166666666666669</v>
      </c>
      <c r="P23" s="67">
        <v>0.70833333333333337</v>
      </c>
      <c r="Q23" s="53">
        <v>4.1666666666666664E-2</v>
      </c>
      <c r="R23" s="54">
        <f>P23-O23-Q23</f>
        <v>0.375</v>
      </c>
      <c r="S23" s="59"/>
      <c r="T23" s="51">
        <v>43911</v>
      </c>
      <c r="U23" s="56"/>
      <c r="V23" s="57"/>
      <c r="W23" s="57"/>
      <c r="X23" s="58"/>
      <c r="Y23" s="92"/>
      <c r="Z23" s="97"/>
      <c r="AA23" s="104"/>
      <c r="AB23" s="115"/>
      <c r="AC23" s="51">
        <v>43942</v>
      </c>
      <c r="AD23" s="52">
        <v>0.29166666666666669</v>
      </c>
      <c r="AE23" s="53">
        <v>0.6875</v>
      </c>
      <c r="AF23" s="53"/>
      <c r="AG23" s="54">
        <f t="shared" ref="AG23:AG25" si="46">AE23-AD23-AF23</f>
        <v>0.39583333333333331</v>
      </c>
      <c r="AH23" s="177"/>
      <c r="AI23" s="194"/>
      <c r="AJ23" s="164"/>
      <c r="AK23" s="115"/>
      <c r="AL23" s="51">
        <v>43942</v>
      </c>
      <c r="AM23" s="67">
        <v>0.54166666666666663</v>
      </c>
      <c r="AN23" s="53">
        <v>0.6875</v>
      </c>
      <c r="AO23" s="53"/>
      <c r="AP23" s="54">
        <f t="shared" ref="AP23:AP25" si="47">AN23-AM23-AO23</f>
        <v>0.14583333333333337</v>
      </c>
      <c r="AQ23" s="177">
        <f t="shared" si="43"/>
        <v>0.20833333333333331</v>
      </c>
      <c r="AR23" s="194"/>
      <c r="AS23" s="164"/>
      <c r="AT23" s="201"/>
      <c r="AU23" s="162">
        <v>43972</v>
      </c>
      <c r="AV23" s="52"/>
      <c r="AW23" s="161"/>
      <c r="AX23" s="53"/>
      <c r="AY23" s="54"/>
      <c r="AZ23" s="55" t="s">
        <v>38</v>
      </c>
      <c r="BA23" s="51">
        <v>44003</v>
      </c>
      <c r="BB23" s="56"/>
      <c r="BC23" s="57"/>
      <c r="BD23" s="57"/>
      <c r="BE23" s="58"/>
      <c r="BF23" s="68"/>
      <c r="BG23" s="51">
        <v>44033</v>
      </c>
      <c r="BH23" s="52">
        <v>0.29166666666666669</v>
      </c>
      <c r="BI23" s="67">
        <v>0.66666666666666663</v>
      </c>
      <c r="BJ23" s="53">
        <v>4.1666666666666664E-2</v>
      </c>
      <c r="BK23" s="54">
        <f t="shared" si="44"/>
        <v>0.33333333333333326</v>
      </c>
      <c r="BL23" s="59"/>
      <c r="BM23" s="51">
        <v>44064</v>
      </c>
      <c r="BN23" s="52">
        <v>0.29166666666666669</v>
      </c>
      <c r="BO23" s="67">
        <v>0.60416666666666663</v>
      </c>
      <c r="BP23" s="53">
        <v>2.0833333333333332E-2</v>
      </c>
      <c r="BQ23" s="54">
        <f>BO23-BN23-BP23</f>
        <v>0.29166666666666663</v>
      </c>
      <c r="BR23" s="59"/>
      <c r="BS23" s="51">
        <v>44095</v>
      </c>
      <c r="BT23" s="52"/>
      <c r="BU23" s="53"/>
      <c r="BV23" s="53"/>
      <c r="BW23" s="54"/>
      <c r="BX23" s="55" t="s">
        <v>38</v>
      </c>
      <c r="BY23" s="51">
        <v>44125</v>
      </c>
      <c r="BZ23" s="52">
        <v>0.29166666666666669</v>
      </c>
      <c r="CA23" s="67">
        <v>0.69791666666666663</v>
      </c>
      <c r="CB23" s="67">
        <v>5.2083333333333336E-2</v>
      </c>
      <c r="CC23" s="54">
        <f t="shared" si="45"/>
        <v>0.35416666666666663</v>
      </c>
      <c r="CD23" s="59"/>
      <c r="CE23" s="51">
        <v>44156</v>
      </c>
      <c r="CF23" s="56"/>
      <c r="CG23" s="57"/>
      <c r="CH23" s="57"/>
      <c r="CI23" s="58"/>
      <c r="CJ23" s="68"/>
      <c r="CK23" s="51">
        <v>44186</v>
      </c>
      <c r="CL23" s="52"/>
      <c r="CM23" s="53"/>
      <c r="CN23" s="53"/>
      <c r="CO23" s="54"/>
      <c r="CP23" s="55" t="s">
        <v>51</v>
      </c>
    </row>
    <row r="24" spans="1:94" s="17" customFormat="1" x14ac:dyDescent="0.25">
      <c r="A24" s="7">
        <v>43853</v>
      </c>
      <c r="B24" s="6" t="s">
        <v>48</v>
      </c>
      <c r="C24" s="6"/>
      <c r="D24" s="25"/>
      <c r="E24" s="85" t="s">
        <v>49</v>
      </c>
      <c r="F24" s="260"/>
      <c r="G24" s="214"/>
      <c r="H24" s="51">
        <v>43852</v>
      </c>
      <c r="I24" s="52">
        <v>0.29166666666666669</v>
      </c>
      <c r="J24" s="67">
        <v>0.71875</v>
      </c>
      <c r="K24" s="53">
        <v>4.1666666666666664E-2</v>
      </c>
      <c r="L24" s="54">
        <f>J24-I24-K24</f>
        <v>0.38541666666666663</v>
      </c>
      <c r="M24" s="59"/>
      <c r="N24" s="51">
        <v>43883</v>
      </c>
      <c r="O24" s="56"/>
      <c r="P24" s="57"/>
      <c r="Q24" s="57"/>
      <c r="R24" s="58"/>
      <c r="S24" s="68"/>
      <c r="T24" s="51">
        <v>43912</v>
      </c>
      <c r="U24" s="56"/>
      <c r="V24" s="57"/>
      <c r="W24" s="57"/>
      <c r="X24" s="58"/>
      <c r="Y24" s="92"/>
      <c r="Z24" s="97"/>
      <c r="AA24" s="104"/>
      <c r="AB24" s="115"/>
      <c r="AC24" s="51">
        <v>43943</v>
      </c>
      <c r="AD24" s="52">
        <v>0.29166666666666669</v>
      </c>
      <c r="AE24" s="67">
        <v>0.72916666666666663</v>
      </c>
      <c r="AF24" s="53"/>
      <c r="AG24" s="54">
        <f t="shared" si="46"/>
        <v>0.43749999999999994</v>
      </c>
      <c r="AH24" s="177"/>
      <c r="AI24" s="194"/>
      <c r="AJ24" s="164"/>
      <c r="AK24" s="115"/>
      <c r="AL24" s="51">
        <v>43943</v>
      </c>
      <c r="AM24" s="67">
        <v>0.54166666666666663</v>
      </c>
      <c r="AN24" s="67">
        <v>0.72916666666666663</v>
      </c>
      <c r="AO24" s="53"/>
      <c r="AP24" s="54">
        <f t="shared" si="47"/>
        <v>0.1875</v>
      </c>
      <c r="AQ24" s="177">
        <f t="shared" si="43"/>
        <v>0.16666666666666669</v>
      </c>
      <c r="AR24" s="194"/>
      <c r="AS24" s="164"/>
      <c r="AT24" s="201"/>
      <c r="AU24" s="162">
        <v>43973</v>
      </c>
      <c r="AV24" s="52">
        <v>0.29166666666666669</v>
      </c>
      <c r="AW24" s="53">
        <v>0.6875</v>
      </c>
      <c r="AX24" s="53">
        <v>4.1666666666666664E-2</v>
      </c>
      <c r="AY24" s="54">
        <f t="shared" si="40"/>
        <v>0.35416666666666663</v>
      </c>
      <c r="AZ24" s="55" t="s">
        <v>51</v>
      </c>
      <c r="BA24" s="51">
        <v>44004</v>
      </c>
      <c r="BB24" s="52">
        <v>0.29166666666666669</v>
      </c>
      <c r="BC24" s="67">
        <v>0.70833333333333337</v>
      </c>
      <c r="BD24" s="67">
        <v>5.2083333333333336E-2</v>
      </c>
      <c r="BE24" s="54">
        <f>BC24-BB24-BD24</f>
        <v>0.36458333333333337</v>
      </c>
      <c r="BF24" s="59"/>
      <c r="BG24" s="51">
        <v>44034</v>
      </c>
      <c r="BH24" s="52">
        <v>0.29166666666666669</v>
      </c>
      <c r="BI24" s="67">
        <v>0.63541666666666663</v>
      </c>
      <c r="BJ24" s="53">
        <v>4.1666666666666664E-2</v>
      </c>
      <c r="BK24" s="54">
        <f t="shared" si="44"/>
        <v>0.30208333333333326</v>
      </c>
      <c r="BL24" s="59"/>
      <c r="BM24" s="51">
        <v>44065</v>
      </c>
      <c r="BN24" s="56"/>
      <c r="BO24" s="57"/>
      <c r="BP24" s="57"/>
      <c r="BQ24" s="58"/>
      <c r="BR24" s="68"/>
      <c r="BS24" s="51">
        <v>44096</v>
      </c>
      <c r="BT24" s="52">
        <v>0.29166666666666669</v>
      </c>
      <c r="BU24" s="67">
        <v>0.53125</v>
      </c>
      <c r="BV24" s="53"/>
      <c r="BW24" s="54">
        <f t="shared" ref="BW24:BW26" si="48">BU24-BT24-BV24</f>
        <v>0.23958333333333331</v>
      </c>
      <c r="BX24" s="59"/>
      <c r="BY24" s="51">
        <v>44126</v>
      </c>
      <c r="BZ24" s="52">
        <v>0.29166666666666669</v>
      </c>
      <c r="CA24" s="53">
        <v>0.72916666666666663</v>
      </c>
      <c r="CB24" s="53">
        <v>4.1666666666666664E-2</v>
      </c>
      <c r="CC24" s="54">
        <f t="shared" si="45"/>
        <v>0.39583333333333326</v>
      </c>
      <c r="CD24" s="59"/>
      <c r="CE24" s="51">
        <v>44157</v>
      </c>
      <c r="CF24" s="56"/>
      <c r="CG24" s="57"/>
      <c r="CH24" s="57"/>
      <c r="CI24" s="58"/>
      <c r="CJ24" s="68"/>
      <c r="CK24" s="51">
        <v>44187</v>
      </c>
      <c r="CL24" s="52"/>
      <c r="CM24" s="53"/>
      <c r="CN24" s="53"/>
      <c r="CO24" s="54"/>
      <c r="CP24" s="55" t="s">
        <v>51</v>
      </c>
    </row>
    <row r="25" spans="1:94" s="17" customFormat="1" x14ac:dyDescent="0.25">
      <c r="A25" s="7">
        <v>43861</v>
      </c>
      <c r="B25" s="6" t="s">
        <v>48</v>
      </c>
      <c r="C25" s="6"/>
      <c r="D25" s="25"/>
      <c r="E25" s="85" t="s">
        <v>49</v>
      </c>
      <c r="F25" s="260"/>
      <c r="G25" s="214"/>
      <c r="H25" s="51">
        <v>43853</v>
      </c>
      <c r="I25" s="52"/>
      <c r="J25" s="53"/>
      <c r="K25" s="53"/>
      <c r="L25" s="54"/>
      <c r="M25" s="55" t="s">
        <v>47</v>
      </c>
      <c r="N25" s="51">
        <v>43884</v>
      </c>
      <c r="O25" s="56"/>
      <c r="P25" s="57"/>
      <c r="Q25" s="57"/>
      <c r="R25" s="58"/>
      <c r="S25" s="68"/>
      <c r="T25" s="51">
        <v>43913</v>
      </c>
      <c r="U25" s="90">
        <v>0.29166666666666669</v>
      </c>
      <c r="V25" s="90">
        <v>0.6875</v>
      </c>
      <c r="W25" s="90">
        <v>4.1666666666666664E-2</v>
      </c>
      <c r="X25" s="91"/>
      <c r="Y25" s="91">
        <v>0.3125</v>
      </c>
      <c r="Z25" s="97" t="s">
        <v>71</v>
      </c>
      <c r="AA25" s="104"/>
      <c r="AB25" s="115"/>
      <c r="AC25" s="51">
        <v>43944</v>
      </c>
      <c r="AD25" s="52">
        <v>0.29166666666666669</v>
      </c>
      <c r="AE25" s="67">
        <v>0.70833333333333337</v>
      </c>
      <c r="AF25" s="53"/>
      <c r="AG25" s="54">
        <f t="shared" si="46"/>
        <v>0.41666666666666669</v>
      </c>
      <c r="AH25" s="177"/>
      <c r="AI25" s="194"/>
      <c r="AJ25" s="164"/>
      <c r="AK25" s="115"/>
      <c r="AL25" s="51">
        <v>43944</v>
      </c>
      <c r="AM25" s="67">
        <v>0.54166666666666663</v>
      </c>
      <c r="AN25" s="67">
        <v>0.72916666666666663</v>
      </c>
      <c r="AO25" s="53"/>
      <c r="AP25" s="54">
        <f t="shared" si="47"/>
        <v>0.1875</v>
      </c>
      <c r="AQ25" s="177">
        <f t="shared" si="43"/>
        <v>0.16666666666666669</v>
      </c>
      <c r="AR25" s="194"/>
      <c r="AS25" s="164"/>
      <c r="AT25" s="201"/>
      <c r="AU25" s="162">
        <v>43974</v>
      </c>
      <c r="AV25" s="56"/>
      <c r="AW25" s="57"/>
      <c r="AX25" s="57"/>
      <c r="AY25" s="58"/>
      <c r="AZ25" s="68"/>
      <c r="BA25" s="51">
        <v>44005</v>
      </c>
      <c r="BB25" s="52">
        <v>0.29166666666666669</v>
      </c>
      <c r="BC25" s="53">
        <v>0.6875</v>
      </c>
      <c r="BD25" s="53">
        <v>4.1666666666666664E-2</v>
      </c>
      <c r="BE25" s="54">
        <f t="shared" ref="BE25:BE27" si="49">BC25-BB25-BD25</f>
        <v>0.35416666666666663</v>
      </c>
      <c r="BF25" s="59"/>
      <c r="BG25" s="51">
        <v>44035</v>
      </c>
      <c r="BH25" s="52">
        <v>0.29166666666666669</v>
      </c>
      <c r="BI25" s="67">
        <v>0.65625</v>
      </c>
      <c r="BJ25" s="53">
        <v>4.1666666666666664E-2</v>
      </c>
      <c r="BK25" s="54">
        <f t="shared" si="44"/>
        <v>0.32291666666666663</v>
      </c>
      <c r="BL25" s="59"/>
      <c r="BM25" s="51">
        <v>44066</v>
      </c>
      <c r="BN25" s="56"/>
      <c r="BO25" s="57"/>
      <c r="BP25" s="57"/>
      <c r="BQ25" s="58"/>
      <c r="BR25" s="68"/>
      <c r="BS25" s="51">
        <v>44097</v>
      </c>
      <c r="BT25" s="52">
        <v>0.29166666666666669</v>
      </c>
      <c r="BU25" s="67">
        <v>0.66666666666666663</v>
      </c>
      <c r="BV25" s="67">
        <v>2.0833333333333332E-2</v>
      </c>
      <c r="BW25" s="54">
        <f t="shared" si="48"/>
        <v>0.35416666666666663</v>
      </c>
      <c r="BX25" s="59"/>
      <c r="BY25" s="51">
        <v>44127</v>
      </c>
      <c r="BZ25" s="52">
        <v>0.29166666666666669</v>
      </c>
      <c r="CA25" s="53">
        <v>0.6875</v>
      </c>
      <c r="CB25" s="53">
        <v>4.1666666666666664E-2</v>
      </c>
      <c r="CC25" s="54">
        <f>CA25-BZ25-CB25</f>
        <v>0.35416666666666663</v>
      </c>
      <c r="CD25" s="59"/>
      <c r="CE25" s="51">
        <v>44158</v>
      </c>
      <c r="CF25" s="52">
        <v>0.29166666666666669</v>
      </c>
      <c r="CG25" s="67">
        <v>0.66666666666666663</v>
      </c>
      <c r="CH25" s="67">
        <v>2.0833333333333332E-2</v>
      </c>
      <c r="CI25" s="54">
        <f>CG25-CF25-CH25</f>
        <v>0.35416666666666663</v>
      </c>
      <c r="CJ25" s="59"/>
      <c r="CK25" s="51">
        <v>44188</v>
      </c>
      <c r="CL25" s="52"/>
      <c r="CM25" s="53"/>
      <c r="CN25" s="53"/>
      <c r="CO25" s="54"/>
      <c r="CP25" s="55" t="s">
        <v>51</v>
      </c>
    </row>
    <row r="26" spans="1:94" s="17" customFormat="1" x14ac:dyDescent="0.25">
      <c r="A26" s="5">
        <v>43865</v>
      </c>
      <c r="B26" s="6" t="s">
        <v>48</v>
      </c>
      <c r="C26" s="6"/>
      <c r="D26" s="25"/>
      <c r="E26" s="85" t="s">
        <v>49</v>
      </c>
      <c r="F26" s="260"/>
      <c r="G26" s="214"/>
      <c r="H26" s="51">
        <v>43854</v>
      </c>
      <c r="I26" s="52">
        <v>0.29166666666666669</v>
      </c>
      <c r="J26" s="67">
        <v>0.6875</v>
      </c>
      <c r="K26" s="53">
        <v>4.1666666666666664E-2</v>
      </c>
      <c r="L26" s="54">
        <f t="shared" ref="L26" si="50">J26-I26-K26</f>
        <v>0.35416666666666663</v>
      </c>
      <c r="M26" s="59"/>
      <c r="N26" s="51">
        <v>43885</v>
      </c>
      <c r="O26" s="52">
        <v>0.29166666666666669</v>
      </c>
      <c r="P26" s="67">
        <v>0.69791666666666663</v>
      </c>
      <c r="Q26" s="53">
        <v>4.1666666666666664E-2</v>
      </c>
      <c r="R26" s="54">
        <f t="shared" ref="R26:R30" si="51">P26-O26-Q26</f>
        <v>0.36458333333333326</v>
      </c>
      <c r="S26" s="59"/>
      <c r="T26" s="51">
        <v>43914</v>
      </c>
      <c r="U26" s="52">
        <v>0.29166666666666669</v>
      </c>
      <c r="V26" s="67">
        <v>0.75</v>
      </c>
      <c r="W26" s="53"/>
      <c r="X26" s="54">
        <f t="shared" ref="X26:X29" si="52">V26-U26-W26</f>
        <v>0.45833333333333331</v>
      </c>
      <c r="Y26" s="91"/>
      <c r="Z26" s="98" t="s">
        <v>71</v>
      </c>
      <c r="AA26" s="104"/>
      <c r="AB26" s="115"/>
      <c r="AC26" s="51">
        <v>43945</v>
      </c>
      <c r="AD26" s="52">
        <v>0.29166666666666669</v>
      </c>
      <c r="AE26" s="67">
        <v>0.67708333333333337</v>
      </c>
      <c r="AF26" s="53">
        <v>2.0833333333333332E-2</v>
      </c>
      <c r="AG26" s="54">
        <f>AE26-AD26-AF26</f>
        <v>0.36458333333333337</v>
      </c>
      <c r="AH26" s="177"/>
      <c r="AI26" s="194"/>
      <c r="AJ26" s="164">
        <v>42.5</v>
      </c>
      <c r="AK26" s="115"/>
      <c r="AL26" s="51">
        <v>43945</v>
      </c>
      <c r="AM26" s="67">
        <v>0.54166666666666663</v>
      </c>
      <c r="AN26" s="67">
        <v>0.67708333333333337</v>
      </c>
      <c r="AO26" s="53"/>
      <c r="AP26" s="54">
        <f>AN26-AM26-AO26</f>
        <v>0.13541666666666674</v>
      </c>
      <c r="AQ26" s="177">
        <f t="shared" si="43"/>
        <v>0.21874999999999994</v>
      </c>
      <c r="AR26" s="194"/>
      <c r="AS26" s="164">
        <v>42.5</v>
      </c>
      <c r="AT26" s="201">
        <v>17.75</v>
      </c>
      <c r="AU26" s="162">
        <v>43975</v>
      </c>
      <c r="AV26" s="56"/>
      <c r="AW26" s="57"/>
      <c r="AX26" s="57"/>
      <c r="AY26" s="58"/>
      <c r="AZ26" s="68"/>
      <c r="BA26" s="51">
        <v>44006</v>
      </c>
      <c r="BB26" s="52">
        <v>0.29166666666666669</v>
      </c>
      <c r="BC26" s="53">
        <v>0.6875</v>
      </c>
      <c r="BD26" s="67">
        <v>2.0833333333333332E-2</v>
      </c>
      <c r="BE26" s="54">
        <f t="shared" si="49"/>
        <v>0.375</v>
      </c>
      <c r="BF26" s="59"/>
      <c r="BG26" s="51">
        <v>44036</v>
      </c>
      <c r="BH26" s="67">
        <v>0.38541666666666669</v>
      </c>
      <c r="BI26" s="218">
        <v>0.72916666666666663</v>
      </c>
      <c r="BJ26" s="53">
        <v>4.1666666666666664E-2</v>
      </c>
      <c r="BK26" s="54">
        <f t="shared" si="44"/>
        <v>0.30208333333333326</v>
      </c>
      <c r="BL26" s="59"/>
      <c r="BM26" s="51">
        <v>44067</v>
      </c>
      <c r="BN26" s="52">
        <v>0.29166666666666669</v>
      </c>
      <c r="BO26" s="67">
        <v>0.70833333333333337</v>
      </c>
      <c r="BP26" s="53">
        <v>4.1666666666666664E-2</v>
      </c>
      <c r="BQ26" s="54">
        <f>BO26-BN26-BP26</f>
        <v>0.375</v>
      </c>
      <c r="BR26" s="59"/>
      <c r="BS26" s="51">
        <v>44098</v>
      </c>
      <c r="BT26" s="52">
        <v>0.29166666666666669</v>
      </c>
      <c r="BU26" s="67">
        <v>0.71875</v>
      </c>
      <c r="BV26" s="53">
        <v>4.1666666666666664E-2</v>
      </c>
      <c r="BW26" s="54">
        <f t="shared" si="48"/>
        <v>0.38541666666666663</v>
      </c>
      <c r="BX26" s="59"/>
      <c r="BY26" s="51">
        <v>44128</v>
      </c>
      <c r="BZ26" s="56"/>
      <c r="CA26" s="57"/>
      <c r="CB26" s="57"/>
      <c r="CC26" s="58"/>
      <c r="CD26" s="68"/>
      <c r="CE26" s="51">
        <v>44159</v>
      </c>
      <c r="CF26" s="52">
        <v>0.29166666666666669</v>
      </c>
      <c r="CG26" s="67">
        <v>0.66666666666666663</v>
      </c>
      <c r="CH26" s="53">
        <v>4.1666666666666664E-2</v>
      </c>
      <c r="CI26" s="54">
        <f t="shared" ref="CI26:CI28" si="53">CG26-CF26-CH26</f>
        <v>0.33333333333333326</v>
      </c>
      <c r="CJ26" s="59"/>
      <c r="CK26" s="51">
        <v>44189</v>
      </c>
      <c r="CL26" s="52"/>
      <c r="CM26" s="53"/>
      <c r="CN26" s="53"/>
      <c r="CO26" s="54"/>
      <c r="CP26" s="55" t="s">
        <v>51</v>
      </c>
    </row>
    <row r="27" spans="1:94" s="17" customFormat="1" x14ac:dyDescent="0.25">
      <c r="A27" s="5">
        <v>43902</v>
      </c>
      <c r="B27" s="6" t="s">
        <v>48</v>
      </c>
      <c r="C27" s="6"/>
      <c r="D27" s="25"/>
      <c r="E27" s="85" t="s">
        <v>49</v>
      </c>
      <c r="F27" s="260"/>
      <c r="G27" s="214"/>
      <c r="H27" s="51">
        <v>43855</v>
      </c>
      <c r="I27" s="56"/>
      <c r="J27" s="57"/>
      <c r="K27" s="57"/>
      <c r="L27" s="58"/>
      <c r="M27" s="59"/>
      <c r="N27" s="51">
        <v>43886</v>
      </c>
      <c r="O27" s="52">
        <v>0.29166666666666669</v>
      </c>
      <c r="P27" s="67">
        <v>0.66666666666666663</v>
      </c>
      <c r="Q27" s="53">
        <v>4.1666666666666664E-2</v>
      </c>
      <c r="R27" s="54">
        <f t="shared" si="51"/>
        <v>0.33333333333333326</v>
      </c>
      <c r="S27" s="59"/>
      <c r="T27" s="51">
        <v>43915</v>
      </c>
      <c r="U27" s="52">
        <v>0.29166666666666669</v>
      </c>
      <c r="V27" s="67">
        <v>0.67708333333333337</v>
      </c>
      <c r="W27" s="53">
        <v>2.0833333333333332E-2</v>
      </c>
      <c r="X27" s="54">
        <f t="shared" si="52"/>
        <v>0.36458333333333337</v>
      </c>
      <c r="Y27" s="91"/>
      <c r="Z27" s="99" t="s">
        <v>71</v>
      </c>
      <c r="AA27" s="104"/>
      <c r="AB27" s="115"/>
      <c r="AC27" s="51">
        <v>43946</v>
      </c>
      <c r="AD27" s="56"/>
      <c r="AE27" s="57"/>
      <c r="AF27" s="57"/>
      <c r="AG27" s="58"/>
      <c r="AH27" s="182"/>
      <c r="AI27" s="195"/>
      <c r="AJ27" s="164"/>
      <c r="AK27" s="115"/>
      <c r="AL27" s="51">
        <v>43946</v>
      </c>
      <c r="AM27" s="56"/>
      <c r="AN27" s="57"/>
      <c r="AO27" s="57"/>
      <c r="AP27" s="58"/>
      <c r="AQ27" s="182"/>
      <c r="AR27" s="195"/>
      <c r="AS27" s="164"/>
      <c r="AT27" s="201"/>
      <c r="AU27" s="162">
        <v>43976</v>
      </c>
      <c r="AV27" s="52">
        <v>0.29166666666666669</v>
      </c>
      <c r="AW27" s="67">
        <v>0.72916666666666663</v>
      </c>
      <c r="AX27" s="53">
        <v>4.1666666666666664E-2</v>
      </c>
      <c r="AY27" s="54">
        <f t="shared" ref="AY27:AY30" si="54">AW27-AV27-AX27</f>
        <v>0.39583333333333326</v>
      </c>
      <c r="AZ27" s="204"/>
      <c r="BA27" s="51">
        <v>44007</v>
      </c>
      <c r="BB27" s="52">
        <v>0.29166666666666669</v>
      </c>
      <c r="BC27" s="67">
        <v>0.77083333333333337</v>
      </c>
      <c r="BD27" s="67">
        <v>4.1666666666666664E-2</v>
      </c>
      <c r="BE27" s="54">
        <f t="shared" si="49"/>
        <v>0.4375</v>
      </c>
      <c r="BF27" s="59"/>
      <c r="BG27" s="51">
        <v>44037</v>
      </c>
      <c r="BH27" s="56"/>
      <c r="BI27" s="57"/>
      <c r="BJ27" s="57"/>
      <c r="BK27" s="58"/>
      <c r="BL27" s="68"/>
      <c r="BM27" s="51">
        <v>44068</v>
      </c>
      <c r="BN27" s="52">
        <v>0.29166666666666669</v>
      </c>
      <c r="BO27" s="67">
        <v>0.65625</v>
      </c>
      <c r="BP27" s="53">
        <v>4.1666666666666664E-2</v>
      </c>
      <c r="BQ27" s="54">
        <f t="shared" ref="BQ27:BQ29" si="55">BO27-BN27-BP27</f>
        <v>0.32291666666666663</v>
      </c>
      <c r="BR27" s="59"/>
      <c r="BS27" s="51">
        <v>44099</v>
      </c>
      <c r="BT27" s="52">
        <v>0.29166666666666669</v>
      </c>
      <c r="BU27" s="67">
        <v>0.66666666666666663</v>
      </c>
      <c r="BV27" s="67">
        <v>2.0833333333333332E-2</v>
      </c>
      <c r="BW27" s="54">
        <f>BU27-BT27-BV27</f>
        <v>0.35416666666666663</v>
      </c>
      <c r="BX27" s="59"/>
      <c r="BY27" s="51">
        <v>44129</v>
      </c>
      <c r="BZ27" s="56"/>
      <c r="CA27" s="57"/>
      <c r="CB27" s="57"/>
      <c r="CC27" s="58"/>
      <c r="CD27" s="68"/>
      <c r="CE27" s="51">
        <v>44160</v>
      </c>
      <c r="CF27" s="52">
        <v>0.29166666666666669</v>
      </c>
      <c r="CG27" s="53">
        <v>0.6875</v>
      </c>
      <c r="CH27" s="53">
        <v>4.1666666666666664E-2</v>
      </c>
      <c r="CI27" s="54">
        <f t="shared" si="53"/>
        <v>0.35416666666666663</v>
      </c>
      <c r="CJ27" s="59"/>
      <c r="CK27" s="51">
        <v>44190</v>
      </c>
      <c r="CL27" s="52"/>
      <c r="CM27" s="53"/>
      <c r="CN27" s="53"/>
      <c r="CO27" s="54"/>
      <c r="CP27" s="55" t="s">
        <v>38</v>
      </c>
    </row>
    <row r="28" spans="1:94" s="17" customFormat="1" x14ac:dyDescent="0.25">
      <c r="A28" s="5">
        <v>43903</v>
      </c>
      <c r="B28" s="6" t="s">
        <v>48</v>
      </c>
      <c r="C28" s="6"/>
      <c r="D28" s="25"/>
      <c r="E28" s="85" t="s">
        <v>49</v>
      </c>
      <c r="F28" s="260"/>
      <c r="G28" s="214"/>
      <c r="H28" s="51">
        <v>43856</v>
      </c>
      <c r="I28" s="56"/>
      <c r="J28" s="57"/>
      <c r="K28" s="57"/>
      <c r="L28" s="58"/>
      <c r="M28" s="59"/>
      <c r="N28" s="51">
        <v>43887</v>
      </c>
      <c r="O28" s="52">
        <v>0.29166666666666669</v>
      </c>
      <c r="P28" s="67">
        <v>0.73958333333333337</v>
      </c>
      <c r="Q28" s="53">
        <v>4.1666666666666664E-2</v>
      </c>
      <c r="R28" s="54">
        <f t="shared" si="51"/>
        <v>0.40625</v>
      </c>
      <c r="S28" s="59"/>
      <c r="T28" s="51">
        <v>43916</v>
      </c>
      <c r="U28" s="52">
        <v>0.29166666666666669</v>
      </c>
      <c r="V28" s="67">
        <v>0.55208333333333337</v>
      </c>
      <c r="W28" s="53"/>
      <c r="X28" s="54">
        <f t="shared" si="52"/>
        <v>0.26041666666666669</v>
      </c>
      <c r="Y28" s="91"/>
      <c r="Z28" s="99" t="s">
        <v>71</v>
      </c>
      <c r="AA28" s="104"/>
      <c r="AB28" s="115"/>
      <c r="AC28" s="51">
        <v>43947</v>
      </c>
      <c r="AD28" s="56"/>
      <c r="AE28" s="57"/>
      <c r="AF28" s="57"/>
      <c r="AG28" s="58"/>
      <c r="AH28" s="182"/>
      <c r="AI28" s="195"/>
      <c r="AJ28" s="164"/>
      <c r="AK28" s="115"/>
      <c r="AL28" s="51">
        <v>43947</v>
      </c>
      <c r="AM28" s="56"/>
      <c r="AN28" s="57"/>
      <c r="AO28" s="57"/>
      <c r="AP28" s="58"/>
      <c r="AQ28" s="182"/>
      <c r="AR28" s="195"/>
      <c r="AS28" s="164"/>
      <c r="AT28" s="201"/>
      <c r="AU28" s="162">
        <v>43977</v>
      </c>
      <c r="AV28" s="52">
        <v>0.29166666666666669</v>
      </c>
      <c r="AW28" s="67">
        <v>0.66666666666666663</v>
      </c>
      <c r="AX28" s="53">
        <v>4.1666666666666664E-2</v>
      </c>
      <c r="AY28" s="54">
        <f t="shared" si="54"/>
        <v>0.33333333333333326</v>
      </c>
      <c r="AZ28" s="59"/>
      <c r="BA28" s="51">
        <v>44008</v>
      </c>
      <c r="BB28" s="52">
        <v>0.29166666666666669</v>
      </c>
      <c r="BC28" s="67">
        <v>0.73958333333333337</v>
      </c>
      <c r="BD28" s="67">
        <v>6.25E-2</v>
      </c>
      <c r="BE28" s="54">
        <f>BC28-BB28-BD28</f>
        <v>0.38541666666666669</v>
      </c>
      <c r="BF28" s="59"/>
      <c r="BG28" s="51">
        <v>44038</v>
      </c>
      <c r="BH28" s="56"/>
      <c r="BI28" s="57"/>
      <c r="BJ28" s="57"/>
      <c r="BK28" s="58"/>
      <c r="BL28" s="68"/>
      <c r="BM28" s="51">
        <v>44069</v>
      </c>
      <c r="BN28" s="52">
        <v>0.29166666666666669</v>
      </c>
      <c r="BO28" s="67">
        <v>0.66666666666666663</v>
      </c>
      <c r="BP28" s="53">
        <v>4.1666666666666664E-2</v>
      </c>
      <c r="BQ28" s="54">
        <f t="shared" si="55"/>
        <v>0.33333333333333326</v>
      </c>
      <c r="BR28" s="59"/>
      <c r="BS28" s="51">
        <v>44100</v>
      </c>
      <c r="BT28" s="56"/>
      <c r="BU28" s="57"/>
      <c r="BV28" s="57"/>
      <c r="BW28" s="58"/>
      <c r="BX28" s="68"/>
      <c r="BY28" s="51">
        <v>44130</v>
      </c>
      <c r="BZ28" s="52">
        <v>0.29166666666666669</v>
      </c>
      <c r="CA28" s="67">
        <v>0.73958333333333337</v>
      </c>
      <c r="CB28" s="53">
        <v>4.1666666666666664E-2</v>
      </c>
      <c r="CC28" s="54">
        <f>CA28-BZ28-CB28</f>
        <v>0.40625</v>
      </c>
      <c r="CD28" s="59"/>
      <c r="CE28" s="51">
        <v>44161</v>
      </c>
      <c r="CF28" s="52">
        <v>0.29166666666666669</v>
      </c>
      <c r="CG28" s="67">
        <v>0.73958333333333337</v>
      </c>
      <c r="CH28" s="67">
        <v>6.25E-2</v>
      </c>
      <c r="CI28" s="54">
        <f t="shared" si="53"/>
        <v>0.38541666666666669</v>
      </c>
      <c r="CJ28" s="59"/>
      <c r="CK28" s="51">
        <v>44191</v>
      </c>
      <c r="CL28" s="56"/>
      <c r="CM28" s="57"/>
      <c r="CN28" s="57"/>
      <c r="CO28" s="58"/>
      <c r="CP28" s="68"/>
    </row>
    <row r="29" spans="1:94" s="17" customFormat="1" x14ac:dyDescent="0.25">
      <c r="A29" s="226">
        <v>43951</v>
      </c>
      <c r="B29" s="219" t="s">
        <v>116</v>
      </c>
      <c r="C29" s="219"/>
      <c r="D29" s="227">
        <v>72.5</v>
      </c>
      <c r="E29" s="228" t="s">
        <v>159</v>
      </c>
      <c r="F29" s="263"/>
      <c r="G29" s="214"/>
      <c r="H29" s="51">
        <v>43857</v>
      </c>
      <c r="I29" s="52">
        <v>0.29166666666666669</v>
      </c>
      <c r="J29" s="53">
        <v>0.72916666666666663</v>
      </c>
      <c r="K29" s="53">
        <v>4.1666666666666664E-2</v>
      </c>
      <c r="L29" s="54">
        <f>J29-I29-K29</f>
        <v>0.39583333333333326</v>
      </c>
      <c r="M29" s="59"/>
      <c r="N29" s="51">
        <v>43888</v>
      </c>
      <c r="O29" s="52">
        <v>0.29166666666666669</v>
      </c>
      <c r="P29" s="67">
        <v>76.25</v>
      </c>
      <c r="Q29" s="53">
        <v>4.1666666666666664E-2</v>
      </c>
      <c r="R29" s="54">
        <f t="shared" si="51"/>
        <v>75.916666666666657</v>
      </c>
      <c r="S29" s="59"/>
      <c r="T29" s="51">
        <v>43917</v>
      </c>
      <c r="U29" s="52">
        <v>0.29166666666666669</v>
      </c>
      <c r="V29" s="67">
        <v>0.66666666666666663</v>
      </c>
      <c r="W29" s="53"/>
      <c r="X29" s="54">
        <f t="shared" si="52"/>
        <v>0.37499999999999994</v>
      </c>
      <c r="Y29" s="91"/>
      <c r="Z29" s="100" t="s">
        <v>71</v>
      </c>
      <c r="AA29" s="104">
        <v>42.5</v>
      </c>
      <c r="AB29" s="115"/>
      <c r="AC29" s="51">
        <v>43948</v>
      </c>
      <c r="AD29" s="52">
        <v>0.29166666666666669</v>
      </c>
      <c r="AE29" s="67">
        <v>0.70833333333333337</v>
      </c>
      <c r="AF29" s="53">
        <v>2.0833333333333332E-2</v>
      </c>
      <c r="AG29" s="54">
        <f>AE29-AD29-AF29</f>
        <v>0.39583333333333337</v>
      </c>
      <c r="AH29" s="177"/>
      <c r="AI29" s="194"/>
      <c r="AJ29" s="164"/>
      <c r="AK29" s="115"/>
      <c r="AL29" s="51">
        <v>43948</v>
      </c>
      <c r="AM29" s="52">
        <v>0.29166666666666669</v>
      </c>
      <c r="AN29" s="203">
        <v>0.6875</v>
      </c>
      <c r="AO29" s="53">
        <v>4.1666666666666664E-2</v>
      </c>
      <c r="AP29" s="54">
        <f>AN29-AM29-AO29</f>
        <v>0.35416666666666663</v>
      </c>
      <c r="AQ29" s="177"/>
      <c r="AR29" s="194"/>
      <c r="AS29" s="164"/>
      <c r="AT29" s="201"/>
      <c r="AU29" s="162">
        <v>43978</v>
      </c>
      <c r="AV29" s="67">
        <v>0.33333333333333331</v>
      </c>
      <c r="AW29" s="67">
        <v>0.71875</v>
      </c>
      <c r="AX29" s="53">
        <v>4.1666666666666664E-2</v>
      </c>
      <c r="AY29" s="54">
        <f t="shared" si="54"/>
        <v>0.34375</v>
      </c>
      <c r="AZ29" s="59"/>
      <c r="BA29" s="51">
        <v>44009</v>
      </c>
      <c r="BB29" s="56"/>
      <c r="BC29" s="57"/>
      <c r="BD29" s="57"/>
      <c r="BE29" s="58"/>
      <c r="BF29" s="68"/>
      <c r="BG29" s="51">
        <v>44039</v>
      </c>
      <c r="BH29" s="52">
        <v>0.29166666666666669</v>
      </c>
      <c r="BI29" s="53">
        <v>0.72916666666666663</v>
      </c>
      <c r="BJ29" s="53">
        <v>4.1666666666666664E-2</v>
      </c>
      <c r="BK29" s="54">
        <f>BI29-BH29-BJ29</f>
        <v>0.39583333333333326</v>
      </c>
      <c r="BL29" s="59"/>
      <c r="BM29" s="51">
        <v>44070</v>
      </c>
      <c r="BN29" s="52">
        <v>0.29166666666666669</v>
      </c>
      <c r="BO29" s="67">
        <v>0.5</v>
      </c>
      <c r="BP29" s="53"/>
      <c r="BQ29" s="54">
        <f t="shared" si="55"/>
        <v>0.20833333333333331</v>
      </c>
      <c r="BR29" s="59"/>
      <c r="BS29" s="51">
        <v>44101</v>
      </c>
      <c r="BT29" s="56"/>
      <c r="BU29" s="57"/>
      <c r="BV29" s="57"/>
      <c r="BW29" s="58"/>
      <c r="BX29" s="68"/>
      <c r="BY29" s="51">
        <v>44131</v>
      </c>
      <c r="BZ29" s="52">
        <v>0.29166666666666669</v>
      </c>
      <c r="CA29" s="53">
        <v>0.72916666666666663</v>
      </c>
      <c r="CB29" s="53">
        <v>4.1666666666666664E-2</v>
      </c>
      <c r="CC29" s="54">
        <f t="shared" ref="CC29:CC32" si="56">CA29-BZ29-CB29</f>
        <v>0.39583333333333326</v>
      </c>
      <c r="CD29" s="59"/>
      <c r="CE29" s="51">
        <v>44162</v>
      </c>
      <c r="CF29" s="52">
        <v>0.29166666666666669</v>
      </c>
      <c r="CG29" s="67">
        <v>0.66666666666666663</v>
      </c>
      <c r="CH29" s="67">
        <v>2.0833333333333332E-2</v>
      </c>
      <c r="CI29" s="54">
        <f>CG29-CF29-CH29</f>
        <v>0.35416666666666663</v>
      </c>
      <c r="CJ29" s="59"/>
      <c r="CK29" s="51">
        <v>44192</v>
      </c>
      <c r="CL29" s="56"/>
      <c r="CM29" s="57"/>
      <c r="CN29" s="57"/>
      <c r="CO29" s="58"/>
      <c r="CP29" s="68"/>
    </row>
    <row r="30" spans="1:94" s="17" customFormat="1" x14ac:dyDescent="0.25">
      <c r="A30" s="5">
        <v>43971</v>
      </c>
      <c r="B30" s="6" t="s">
        <v>48</v>
      </c>
      <c r="C30" s="6"/>
      <c r="D30" s="25"/>
      <c r="E30" s="85" t="s">
        <v>49</v>
      </c>
      <c r="F30" s="260"/>
      <c r="G30" s="214"/>
      <c r="H30" s="51">
        <v>43858</v>
      </c>
      <c r="I30" s="52">
        <v>0.29166666666666669</v>
      </c>
      <c r="J30" s="67">
        <v>0.67708333333333337</v>
      </c>
      <c r="K30" s="67">
        <v>3.125E-2</v>
      </c>
      <c r="L30" s="54">
        <f>J30-I30-K30</f>
        <v>0.35416666666666669</v>
      </c>
      <c r="M30" s="59"/>
      <c r="N30" s="51">
        <v>43889</v>
      </c>
      <c r="O30" s="52">
        <v>0.29166666666666669</v>
      </c>
      <c r="P30" s="53">
        <v>0.6875</v>
      </c>
      <c r="Q30" s="53">
        <v>2.0833333333333332E-2</v>
      </c>
      <c r="R30" s="54">
        <f t="shared" si="51"/>
        <v>0.375</v>
      </c>
      <c r="S30" s="59"/>
      <c r="T30" s="51">
        <v>43918</v>
      </c>
      <c r="U30" s="56"/>
      <c r="V30" s="57"/>
      <c r="W30" s="57"/>
      <c r="X30" s="58"/>
      <c r="Y30" s="92"/>
      <c r="Z30" s="101"/>
      <c r="AA30" s="104"/>
      <c r="AB30" s="115"/>
      <c r="AC30" s="51">
        <v>43949</v>
      </c>
      <c r="AD30" s="52">
        <v>0.29166666666666669</v>
      </c>
      <c r="AE30" s="67">
        <v>0.69791666666666663</v>
      </c>
      <c r="AF30" s="53">
        <v>2.0833333333333332E-2</v>
      </c>
      <c r="AG30" s="54">
        <f t="shared" ref="AG30:AG32" si="57">AE30-AD30-AF30</f>
        <v>0.38541666666666663</v>
      </c>
      <c r="AH30" s="177"/>
      <c r="AI30" s="194"/>
      <c r="AJ30" s="164"/>
      <c r="AK30" s="115"/>
      <c r="AL30" s="51">
        <v>43949</v>
      </c>
      <c r="AM30" s="52">
        <v>0.29166666666666669</v>
      </c>
      <c r="AN30" s="203">
        <v>0.6875</v>
      </c>
      <c r="AO30" s="53">
        <v>4.1666666666666664E-2</v>
      </c>
      <c r="AP30" s="54">
        <f t="shared" ref="AP30:AP32" si="58">AN30-AM30-AO30</f>
        <v>0.35416666666666663</v>
      </c>
      <c r="AQ30" s="177"/>
      <c r="AR30" s="194"/>
      <c r="AS30" s="164"/>
      <c r="AT30" s="201"/>
      <c r="AU30" s="162">
        <v>43979</v>
      </c>
      <c r="AV30" s="52">
        <v>0.29166666666666669</v>
      </c>
      <c r="AW30" s="67">
        <v>0.79166666666666663</v>
      </c>
      <c r="AX30" s="67">
        <v>6.25E-2</v>
      </c>
      <c r="AY30" s="54">
        <f t="shared" si="54"/>
        <v>0.43749999999999994</v>
      </c>
      <c r="AZ30" s="59"/>
      <c r="BA30" s="51">
        <v>44010</v>
      </c>
      <c r="BB30" s="56"/>
      <c r="BC30" s="57"/>
      <c r="BD30" s="57"/>
      <c r="BE30" s="58"/>
      <c r="BF30" s="68"/>
      <c r="BG30" s="51">
        <v>44040</v>
      </c>
      <c r="BH30" s="52">
        <v>0.29166666666666669</v>
      </c>
      <c r="BI30" s="67">
        <v>0.69791666666666663</v>
      </c>
      <c r="BJ30" s="53">
        <v>4.1666666666666664E-2</v>
      </c>
      <c r="BK30" s="54">
        <f t="shared" ref="BK30:BK32" si="59">BI30-BH30-BJ30</f>
        <v>0.36458333333333326</v>
      </c>
      <c r="BL30" s="59"/>
      <c r="BM30" s="51">
        <v>44071</v>
      </c>
      <c r="BN30" s="52">
        <v>0.29166666666666669</v>
      </c>
      <c r="BO30" s="67">
        <v>0.47916666666666669</v>
      </c>
      <c r="BP30" s="53"/>
      <c r="BQ30" s="54">
        <f>BO30-BN30-BP30</f>
        <v>0.1875</v>
      </c>
      <c r="BR30" s="59"/>
      <c r="BS30" s="51">
        <v>44102</v>
      </c>
      <c r="BT30" s="52">
        <v>0.29166666666666669</v>
      </c>
      <c r="BU30" s="67">
        <v>0.54166666666666663</v>
      </c>
      <c r="BV30" s="53"/>
      <c r="BW30" s="54">
        <f>BU30-BT30-BV30</f>
        <v>0.24999999999999994</v>
      </c>
      <c r="BX30" s="59"/>
      <c r="BY30" s="51">
        <v>44132</v>
      </c>
      <c r="BZ30" s="52">
        <v>0.29166666666666669</v>
      </c>
      <c r="CA30" s="67">
        <v>0.75</v>
      </c>
      <c r="CB30" s="53">
        <v>4.1666666666666664E-2</v>
      </c>
      <c r="CC30" s="54">
        <f t="shared" si="56"/>
        <v>0.41666666666666663</v>
      </c>
      <c r="CD30" s="59"/>
      <c r="CE30" s="51">
        <v>44163</v>
      </c>
      <c r="CF30" s="56"/>
      <c r="CG30" s="57"/>
      <c r="CH30" s="57"/>
      <c r="CI30" s="58"/>
      <c r="CJ30" s="68"/>
      <c r="CK30" s="51">
        <v>44193</v>
      </c>
      <c r="CL30" s="52"/>
      <c r="CM30" s="53"/>
      <c r="CN30" s="53"/>
      <c r="CO30" s="54"/>
      <c r="CP30" s="55" t="s">
        <v>51</v>
      </c>
    </row>
    <row r="31" spans="1:94" s="17" customFormat="1" x14ac:dyDescent="0.25">
      <c r="A31" s="5">
        <v>44021</v>
      </c>
      <c r="B31" s="6" t="s">
        <v>48</v>
      </c>
      <c r="D31" s="25"/>
      <c r="E31" s="85" t="s">
        <v>49</v>
      </c>
      <c r="F31" s="261"/>
      <c r="G31" s="214"/>
      <c r="H31" s="51">
        <v>43859</v>
      </c>
      <c r="I31" s="52">
        <v>0.29166666666666669</v>
      </c>
      <c r="J31" s="53">
        <v>0.72916666666666663</v>
      </c>
      <c r="K31" s="53">
        <v>4.1666666666666664E-2</v>
      </c>
      <c r="L31" s="54">
        <f>J31-I31-K31</f>
        <v>0.39583333333333326</v>
      </c>
      <c r="M31" s="59"/>
      <c r="N31" s="51">
        <v>43890</v>
      </c>
      <c r="O31" s="56"/>
      <c r="P31" s="57"/>
      <c r="Q31" s="57"/>
      <c r="R31" s="58"/>
      <c r="S31" s="68"/>
      <c r="T31" s="51">
        <v>43919</v>
      </c>
      <c r="U31" s="56"/>
      <c r="V31" s="57"/>
      <c r="W31" s="57"/>
      <c r="X31" s="58"/>
      <c r="Y31" s="92"/>
      <c r="Z31" s="101"/>
      <c r="AA31" s="104"/>
      <c r="AB31" s="115"/>
      <c r="AC31" s="51">
        <v>43950</v>
      </c>
      <c r="AD31" s="52">
        <v>0.29166666666666669</v>
      </c>
      <c r="AE31" s="67">
        <v>0.64583333333333337</v>
      </c>
      <c r="AF31" s="53"/>
      <c r="AG31" s="54">
        <f t="shared" si="57"/>
        <v>0.35416666666666669</v>
      </c>
      <c r="AH31" s="177"/>
      <c r="AI31" s="194"/>
      <c r="AJ31" s="164"/>
      <c r="AK31" s="115"/>
      <c r="AL31" s="51">
        <v>43950</v>
      </c>
      <c r="AM31" s="52">
        <v>0.54166666666666663</v>
      </c>
      <c r="AN31" s="67">
        <v>0.64583333333333337</v>
      </c>
      <c r="AO31" s="53"/>
      <c r="AP31" s="54">
        <f t="shared" si="58"/>
        <v>0.10416666666666674</v>
      </c>
      <c r="AQ31" s="177">
        <f t="shared" ref="AQ31:AQ32" si="60">AO$12-AP31</f>
        <v>0.24999999999999994</v>
      </c>
      <c r="AR31" s="194"/>
      <c r="AS31" s="164"/>
      <c r="AT31" s="201"/>
      <c r="AU31" s="162">
        <v>43980</v>
      </c>
      <c r="AV31" s="52">
        <v>0.29166666666666669</v>
      </c>
      <c r="AW31" s="67">
        <v>0.66666666666666663</v>
      </c>
      <c r="AX31" s="53">
        <v>4.1666666666666664E-2</v>
      </c>
      <c r="AY31" s="54">
        <f t="shared" ref="AY31" si="61">AW31-AV31-AX31</f>
        <v>0.33333333333333326</v>
      </c>
      <c r="AZ31" s="59"/>
      <c r="BA31" s="51">
        <v>44011</v>
      </c>
      <c r="BB31" s="52">
        <v>0.29166666666666669</v>
      </c>
      <c r="BC31" s="53">
        <v>0.6875</v>
      </c>
      <c r="BD31" s="67">
        <v>2.0833333333333332E-2</v>
      </c>
      <c r="BE31" s="54">
        <f>BC31-BB31-BD31</f>
        <v>0.375</v>
      </c>
      <c r="BF31" s="59"/>
      <c r="BG31" s="51">
        <v>44041</v>
      </c>
      <c r="BH31" s="52">
        <v>0.29166666666666669</v>
      </c>
      <c r="BI31" s="67">
        <v>0.52083333333333337</v>
      </c>
      <c r="BJ31" s="53"/>
      <c r="BK31" s="54">
        <f t="shared" si="59"/>
        <v>0.22916666666666669</v>
      </c>
      <c r="BL31" s="59"/>
      <c r="BM31" s="51">
        <v>44072</v>
      </c>
      <c r="BN31" s="56"/>
      <c r="BO31" s="57"/>
      <c r="BP31" s="57"/>
      <c r="BQ31" s="58"/>
      <c r="BR31" s="68"/>
      <c r="BS31" s="51">
        <v>44103</v>
      </c>
      <c r="BT31" s="52">
        <v>0.29166666666666669</v>
      </c>
      <c r="BU31" s="53">
        <v>0.6875</v>
      </c>
      <c r="BV31" s="67">
        <v>2.0833333333333332E-2</v>
      </c>
      <c r="BW31" s="54">
        <f t="shared" ref="BW31:BW32" si="62">BU31-BT31-BV31</f>
        <v>0.375</v>
      </c>
      <c r="BX31" s="59"/>
      <c r="BY31" s="51">
        <v>44133</v>
      </c>
      <c r="BZ31" s="52">
        <v>0.29166666666666669</v>
      </c>
      <c r="CA31" s="67">
        <v>0.75</v>
      </c>
      <c r="CB31" s="53">
        <v>4.1666666666666664E-2</v>
      </c>
      <c r="CC31" s="54">
        <f t="shared" si="56"/>
        <v>0.41666666666666663</v>
      </c>
      <c r="CD31" s="59"/>
      <c r="CE31" s="51">
        <v>44164</v>
      </c>
      <c r="CF31" s="56"/>
      <c r="CG31" s="57"/>
      <c r="CH31" s="57"/>
      <c r="CI31" s="58"/>
      <c r="CJ31" s="68"/>
      <c r="CK31" s="51">
        <v>44194</v>
      </c>
      <c r="CL31" s="52"/>
      <c r="CM31" s="53"/>
      <c r="CN31" s="53"/>
      <c r="CO31" s="54"/>
      <c r="CP31" s="55" t="s">
        <v>51</v>
      </c>
    </row>
    <row r="32" spans="1:94" s="17" customFormat="1" x14ac:dyDescent="0.25">
      <c r="A32" s="10">
        <v>44106</v>
      </c>
      <c r="B32" s="6" t="s">
        <v>48</v>
      </c>
      <c r="C32" s="2"/>
      <c r="D32" s="25"/>
      <c r="E32" s="85" t="s">
        <v>49</v>
      </c>
      <c r="F32" s="249"/>
      <c r="G32" s="11"/>
      <c r="H32" s="51">
        <v>43860</v>
      </c>
      <c r="I32" s="52">
        <v>0.29166666666666669</v>
      </c>
      <c r="J32" s="67">
        <v>0.59375</v>
      </c>
      <c r="K32" s="67">
        <v>2.0833333333333332E-2</v>
      </c>
      <c r="L32" s="54">
        <f t="shared" ref="L32" si="63">J32-I32-K32</f>
        <v>0.28125</v>
      </c>
      <c r="M32" s="59"/>
      <c r="N32" s="51"/>
      <c r="O32" s="52"/>
      <c r="P32" s="53"/>
      <c r="Q32" s="53"/>
      <c r="R32" s="54"/>
      <c r="S32" s="59"/>
      <c r="T32" s="51">
        <v>43920</v>
      </c>
      <c r="U32" s="52">
        <v>0.29166666666666669</v>
      </c>
      <c r="V32" s="67">
        <v>0.41666666666666669</v>
      </c>
      <c r="W32" s="53"/>
      <c r="X32" s="54">
        <f t="shared" ref="X32:X33" si="64">V32-U32-W32</f>
        <v>0.125</v>
      </c>
      <c r="Y32" s="91">
        <v>0.16666666666666666</v>
      </c>
      <c r="Z32" s="97" t="s">
        <v>71</v>
      </c>
      <c r="AA32" s="104"/>
      <c r="AB32" s="115"/>
      <c r="AC32" s="51">
        <v>43951</v>
      </c>
      <c r="AD32" s="52">
        <v>0.29166666666666669</v>
      </c>
      <c r="AE32" s="53">
        <v>0.6875</v>
      </c>
      <c r="AF32" s="53"/>
      <c r="AG32" s="54">
        <f t="shared" si="57"/>
        <v>0.39583333333333331</v>
      </c>
      <c r="AH32" s="177"/>
      <c r="AI32" s="194"/>
      <c r="AJ32" s="164">
        <f>4*8.5</f>
        <v>34</v>
      </c>
      <c r="AK32" s="115"/>
      <c r="AL32" s="51">
        <v>43951</v>
      </c>
      <c r="AM32" s="52">
        <v>0.54166666666666663</v>
      </c>
      <c r="AN32" s="53">
        <v>0.6875</v>
      </c>
      <c r="AO32" s="53"/>
      <c r="AP32" s="54">
        <f t="shared" si="58"/>
        <v>0.14583333333333337</v>
      </c>
      <c r="AQ32" s="177">
        <f t="shared" si="60"/>
        <v>0.20833333333333331</v>
      </c>
      <c r="AR32" s="194"/>
      <c r="AS32" s="164">
        <f>4*8.5</f>
        <v>34</v>
      </c>
      <c r="AT32" s="201">
        <v>23</v>
      </c>
      <c r="AU32" s="162">
        <v>43981</v>
      </c>
      <c r="AV32" s="56"/>
      <c r="AW32" s="57"/>
      <c r="AX32" s="57"/>
      <c r="AY32" s="58"/>
      <c r="AZ32" s="68"/>
      <c r="BA32" s="51">
        <v>44012</v>
      </c>
      <c r="BB32" s="67">
        <v>0.27083333333333331</v>
      </c>
      <c r="BC32" s="67">
        <v>0.71875</v>
      </c>
      <c r="BD32" s="67">
        <v>6.25E-2</v>
      </c>
      <c r="BE32" s="54">
        <f t="shared" ref="BE32" si="65">BC32-BB32-BD32</f>
        <v>0.38541666666666669</v>
      </c>
      <c r="BF32" s="59"/>
      <c r="BG32" s="51">
        <v>44042</v>
      </c>
      <c r="BH32" s="52">
        <v>0.29166666666666669</v>
      </c>
      <c r="BI32" s="67">
        <v>0.41666666666666669</v>
      </c>
      <c r="BJ32" s="53"/>
      <c r="BK32" s="54">
        <f t="shared" si="59"/>
        <v>0.125</v>
      </c>
      <c r="BL32" s="59"/>
      <c r="BM32" s="51">
        <v>44073</v>
      </c>
      <c r="BN32" s="56"/>
      <c r="BO32" s="57"/>
      <c r="BP32" s="57"/>
      <c r="BQ32" s="58"/>
      <c r="BR32" s="68"/>
      <c r="BS32" s="51">
        <v>44104</v>
      </c>
      <c r="BT32" s="52">
        <v>0.29166666666666669</v>
      </c>
      <c r="BU32" s="67">
        <v>0.625</v>
      </c>
      <c r="BV32" s="67">
        <v>2.0833333333333332E-2</v>
      </c>
      <c r="BW32" s="54">
        <f t="shared" si="62"/>
        <v>0.3125</v>
      </c>
      <c r="BX32" s="59"/>
      <c r="BY32" s="51">
        <v>44134</v>
      </c>
      <c r="BZ32" s="52">
        <v>0.29166666666666669</v>
      </c>
      <c r="CA32" s="53">
        <v>0.6875</v>
      </c>
      <c r="CB32" s="67">
        <v>2.0833333333333332E-2</v>
      </c>
      <c r="CC32" s="54">
        <f t="shared" si="56"/>
        <v>0.375</v>
      </c>
      <c r="CD32" s="59"/>
      <c r="CE32" s="51">
        <v>44165</v>
      </c>
      <c r="CF32" s="52">
        <v>0.29166666666666669</v>
      </c>
      <c r="CG32" s="53">
        <v>0.6875</v>
      </c>
      <c r="CH32" s="53">
        <v>4.1666666666666664E-2</v>
      </c>
      <c r="CI32" s="54">
        <f>CG32-CF32-CH32</f>
        <v>0.35416666666666663</v>
      </c>
      <c r="CJ32" s="271" t="s">
        <v>152</v>
      </c>
      <c r="CK32" s="51">
        <v>44195</v>
      </c>
      <c r="CL32" s="52"/>
      <c r="CM32" s="53"/>
      <c r="CN32" s="53"/>
      <c r="CO32" s="54"/>
      <c r="CP32" s="55" t="s">
        <v>51</v>
      </c>
    </row>
    <row r="33" spans="1:94" s="17" customFormat="1" ht="15.75" thickBot="1" x14ac:dyDescent="0.3">
      <c r="A33" s="226">
        <v>44196</v>
      </c>
      <c r="B33" s="219"/>
      <c r="C33" s="219"/>
      <c r="D33" s="227">
        <v>43.25</v>
      </c>
      <c r="E33" s="228" t="s">
        <v>159</v>
      </c>
      <c r="F33" s="263"/>
      <c r="G33" s="214"/>
      <c r="H33" s="51">
        <v>43861</v>
      </c>
      <c r="I33" s="52"/>
      <c r="J33" s="53"/>
      <c r="K33" s="53"/>
      <c r="L33" s="54"/>
      <c r="M33" s="59" t="s">
        <v>47</v>
      </c>
      <c r="N33" s="51"/>
      <c r="O33" s="52"/>
      <c r="P33" s="67"/>
      <c r="Q33" s="53"/>
      <c r="R33" s="54"/>
      <c r="S33" s="59"/>
      <c r="T33" s="51">
        <v>43921</v>
      </c>
      <c r="U33" s="52">
        <v>0.29166666666666669</v>
      </c>
      <c r="V33" s="67">
        <v>0.70833333333333337</v>
      </c>
      <c r="W33" s="53"/>
      <c r="X33" s="54">
        <f t="shared" si="64"/>
        <v>0.41666666666666669</v>
      </c>
      <c r="Y33" s="91"/>
      <c r="Z33" s="100" t="s">
        <v>71</v>
      </c>
      <c r="AA33" s="104">
        <v>17</v>
      </c>
      <c r="AB33" s="115">
        <v>102</v>
      </c>
      <c r="AC33" s="51"/>
      <c r="AD33" s="52"/>
      <c r="AE33" s="67"/>
      <c r="AF33" s="53"/>
      <c r="AG33" s="54"/>
      <c r="AH33" s="177"/>
      <c r="AI33" s="194"/>
      <c r="AJ33" s="164"/>
      <c r="AK33" s="115"/>
      <c r="AL33" s="51"/>
      <c r="AM33" s="52"/>
      <c r="AN33" s="203"/>
      <c r="AO33" s="53"/>
      <c r="AP33" s="54"/>
      <c r="AQ33" s="177"/>
      <c r="AR33" s="194"/>
      <c r="AS33" s="164"/>
      <c r="AT33" s="201"/>
      <c r="AU33" s="162">
        <v>43982</v>
      </c>
      <c r="AV33" s="67"/>
      <c r="AW33" s="67"/>
      <c r="AX33" s="53"/>
      <c r="AY33" s="54"/>
      <c r="AZ33" s="59"/>
      <c r="BA33" s="51"/>
      <c r="BB33" s="56"/>
      <c r="BC33" s="57"/>
      <c r="BD33" s="57"/>
      <c r="BE33" s="58"/>
      <c r="BF33" s="68"/>
      <c r="BG33" s="51">
        <v>44043</v>
      </c>
      <c r="BH33" s="52">
        <v>0.29166666666666669</v>
      </c>
      <c r="BI33" s="53">
        <v>0.6875</v>
      </c>
      <c r="BJ33" s="53">
        <v>4.1666666666666664E-2</v>
      </c>
      <c r="BK33" s="54">
        <f>BI33-BH33-BJ33</f>
        <v>0.35416666666666663</v>
      </c>
      <c r="BL33" s="59"/>
      <c r="BM33" s="51">
        <v>44074</v>
      </c>
      <c r="BN33" s="52">
        <v>0.29166666666666669</v>
      </c>
      <c r="BO33" s="67">
        <v>0.6875</v>
      </c>
      <c r="BP33" s="53">
        <v>4.1666666666666664E-2</v>
      </c>
      <c r="BQ33" s="54">
        <f>BO33-BN33-BP33</f>
        <v>0.35416666666666663</v>
      </c>
      <c r="BR33" s="59"/>
      <c r="BS33" s="51"/>
      <c r="BT33" s="56"/>
      <c r="BU33" s="57"/>
      <c r="BV33" s="57"/>
      <c r="BW33" s="58"/>
      <c r="BX33" s="68"/>
      <c r="BY33" s="51">
        <v>44135</v>
      </c>
      <c r="BZ33" s="52"/>
      <c r="CA33" s="53"/>
      <c r="CB33" s="53"/>
      <c r="CC33" s="54"/>
      <c r="CD33" s="59"/>
      <c r="CE33" s="51"/>
      <c r="CF33" s="52"/>
      <c r="CG33" s="67"/>
      <c r="CH33" s="67"/>
      <c r="CI33" s="54"/>
      <c r="CJ33" s="59"/>
      <c r="CK33" s="51">
        <v>44196</v>
      </c>
      <c r="CL33" s="52"/>
      <c r="CM33" s="53"/>
      <c r="CN33" s="53"/>
      <c r="CO33" s="54"/>
      <c r="CP33" s="55" t="s">
        <v>51</v>
      </c>
    </row>
    <row r="34" spans="1:94" s="17" customFormat="1" ht="19.5" thickBot="1" x14ac:dyDescent="0.35">
      <c r="A34" s="2"/>
      <c r="B34" s="2"/>
      <c r="C34" s="2"/>
      <c r="D34" s="2"/>
      <c r="E34" s="239"/>
      <c r="F34" s="249"/>
      <c r="G34" s="11"/>
      <c r="H34" s="61"/>
      <c r="I34" s="62"/>
      <c r="J34" s="63"/>
      <c r="K34" s="64" t="s">
        <v>40</v>
      </c>
      <c r="L34" s="65" t="s">
        <v>50</v>
      </c>
      <c r="M34" s="66" t="s">
        <v>42</v>
      </c>
      <c r="N34" s="61"/>
      <c r="O34" s="62"/>
      <c r="P34" s="63"/>
      <c r="Q34" s="64" t="s">
        <v>40</v>
      </c>
      <c r="R34" s="65" t="s">
        <v>68</v>
      </c>
      <c r="S34" s="66" t="s">
        <v>42</v>
      </c>
      <c r="T34" s="61"/>
      <c r="U34" s="62"/>
      <c r="V34" s="63"/>
      <c r="W34" s="64" t="s">
        <v>40</v>
      </c>
      <c r="X34" s="65" t="s">
        <v>83</v>
      </c>
      <c r="Y34" s="108" t="s">
        <v>84</v>
      </c>
      <c r="Z34" s="102" t="s">
        <v>69</v>
      </c>
      <c r="AA34" s="122"/>
      <c r="AB34" s="123">
        <f>AB15+AB33</f>
        <v>187</v>
      </c>
      <c r="AC34" s="61"/>
      <c r="AD34" s="62"/>
      <c r="AE34" s="63"/>
      <c r="AF34" s="64" t="s">
        <v>40</v>
      </c>
      <c r="AG34" s="65" t="s">
        <v>115</v>
      </c>
      <c r="AH34" s="181"/>
      <c r="AI34" s="66" t="s">
        <v>42</v>
      </c>
      <c r="AJ34" s="122" t="s">
        <v>42</v>
      </c>
      <c r="AK34" s="123"/>
      <c r="AL34" s="61"/>
      <c r="AM34" s="62"/>
      <c r="AN34" s="63"/>
      <c r="AO34" s="64" t="s">
        <v>40</v>
      </c>
      <c r="AP34" s="65" t="s">
        <v>92</v>
      </c>
      <c r="AQ34" s="181" t="s">
        <v>93</v>
      </c>
      <c r="AR34" s="66" t="s">
        <v>42</v>
      </c>
      <c r="AS34" s="122" t="s">
        <v>42</v>
      </c>
      <c r="AT34" s="123">
        <v>76.25</v>
      </c>
      <c r="AU34" s="61"/>
      <c r="AV34" s="62"/>
      <c r="AW34" s="63"/>
      <c r="AX34" s="64" t="s">
        <v>40</v>
      </c>
      <c r="AY34" s="65" t="s">
        <v>117</v>
      </c>
      <c r="AZ34" s="66" t="s">
        <v>42</v>
      </c>
      <c r="BA34" s="61"/>
      <c r="BB34" s="62"/>
      <c r="BC34" s="63"/>
      <c r="BD34" s="64" t="s">
        <v>40</v>
      </c>
      <c r="BE34" s="65" t="s">
        <v>118</v>
      </c>
      <c r="BF34" s="66" t="s">
        <v>99</v>
      </c>
      <c r="BG34" s="61"/>
      <c r="BH34" s="62"/>
      <c r="BI34" s="63"/>
      <c r="BJ34" s="64" t="s">
        <v>40</v>
      </c>
      <c r="BK34" s="65" t="s">
        <v>120</v>
      </c>
      <c r="BL34" s="66" t="s">
        <v>104</v>
      </c>
      <c r="BM34" s="61"/>
      <c r="BN34" s="62"/>
      <c r="BO34" s="63"/>
      <c r="BP34" s="64" t="s">
        <v>40</v>
      </c>
      <c r="BQ34" s="65" t="s">
        <v>131</v>
      </c>
      <c r="BR34" s="66" t="s">
        <v>122</v>
      </c>
      <c r="BS34" s="61"/>
      <c r="BT34" s="62"/>
      <c r="BU34" s="63"/>
      <c r="BV34" s="64" t="s">
        <v>40</v>
      </c>
      <c r="BW34" s="65" t="s">
        <v>137</v>
      </c>
      <c r="BX34" s="66" t="s">
        <v>99</v>
      </c>
      <c r="BY34" s="61"/>
      <c r="BZ34" s="62"/>
      <c r="CA34" s="63"/>
      <c r="CB34" s="64" t="s">
        <v>40</v>
      </c>
      <c r="CC34" s="65" t="s">
        <v>145</v>
      </c>
      <c r="CD34" s="66" t="s">
        <v>69</v>
      </c>
      <c r="CE34" s="61"/>
      <c r="CF34" s="62"/>
      <c r="CG34" s="63"/>
      <c r="CH34" s="64" t="s">
        <v>40</v>
      </c>
      <c r="CI34" s="65" t="s">
        <v>153</v>
      </c>
      <c r="CJ34" s="66" t="s">
        <v>99</v>
      </c>
      <c r="CK34" s="61"/>
      <c r="CL34" s="62"/>
      <c r="CM34" s="63"/>
      <c r="CN34" s="64" t="s">
        <v>40</v>
      </c>
      <c r="CO34" s="65" t="s">
        <v>158</v>
      </c>
      <c r="CP34" s="66" t="s">
        <v>155</v>
      </c>
    </row>
    <row r="35" spans="1:94" s="17" customFormat="1" x14ac:dyDescent="0.25">
      <c r="E35" s="245"/>
      <c r="F35" s="261"/>
      <c r="G35" s="11"/>
      <c r="Y35" s="109"/>
      <c r="Z35" s="18">
        <v>175.5</v>
      </c>
      <c r="AH35" s="109"/>
      <c r="AQ35" s="109"/>
    </row>
    <row r="36" spans="1:94" s="17" customFormat="1" x14ac:dyDescent="0.25">
      <c r="E36" s="245"/>
      <c r="F36" s="261"/>
      <c r="G36" s="11"/>
      <c r="W36" s="17" t="s">
        <v>74</v>
      </c>
      <c r="X36" s="17" t="s">
        <v>73</v>
      </c>
      <c r="Y36" s="88">
        <v>24.15</v>
      </c>
      <c r="AE36" s="17" t="s">
        <v>74</v>
      </c>
      <c r="AF36" s="17" t="s">
        <v>88</v>
      </c>
      <c r="AG36" s="88">
        <v>0.5</v>
      </c>
      <c r="AH36" s="88"/>
      <c r="AN36" s="17" t="s">
        <v>94</v>
      </c>
      <c r="AO36" s="17" t="s">
        <v>88</v>
      </c>
      <c r="AP36" s="17">
        <v>76.25</v>
      </c>
      <c r="AQ36" s="88"/>
    </row>
    <row r="37" spans="1:94" s="17" customFormat="1" ht="15.75" thickBot="1" x14ac:dyDescent="0.3">
      <c r="A37" s="3" t="s">
        <v>18</v>
      </c>
      <c r="B37" s="2"/>
      <c r="C37" s="2"/>
      <c r="D37" s="8">
        <f>D19+SUM(D22:D35)</f>
        <v>0</v>
      </c>
      <c r="E37" s="246"/>
      <c r="F37" s="254"/>
      <c r="G37" s="11"/>
      <c r="W37" s="17" t="s">
        <v>72</v>
      </c>
      <c r="X37" s="17" t="s">
        <v>73</v>
      </c>
      <c r="Y37" s="93">
        <v>102</v>
      </c>
      <c r="AE37" s="17" t="s">
        <v>72</v>
      </c>
      <c r="AF37" s="17" t="s">
        <v>88</v>
      </c>
      <c r="AG37" s="93">
        <v>170</v>
      </c>
      <c r="AH37" s="93"/>
      <c r="AN37" s="17" t="s">
        <v>74</v>
      </c>
      <c r="AO37" s="17" t="s">
        <v>88</v>
      </c>
      <c r="AP37" s="88">
        <v>93.75</v>
      </c>
      <c r="AQ37" s="93"/>
    </row>
    <row r="38" spans="1:94" s="17" customFormat="1" ht="15.75" thickTop="1" x14ac:dyDescent="0.25">
      <c r="A38" s="26"/>
      <c r="B38" s="26"/>
      <c r="C38" s="26"/>
      <c r="D38" s="26"/>
      <c r="E38" s="247"/>
      <c r="F38" s="264"/>
      <c r="G38" s="251"/>
      <c r="AN38" s="17" t="s">
        <v>72</v>
      </c>
      <c r="AO38" s="17" t="s">
        <v>88</v>
      </c>
      <c r="AP38" s="93">
        <v>170</v>
      </c>
    </row>
    <row r="39" spans="1:94" s="17" customFormat="1" x14ac:dyDescent="0.25">
      <c r="E39" s="245"/>
      <c r="F39" s="261"/>
      <c r="G39" s="11"/>
      <c r="Y39" s="109"/>
      <c r="AH39" s="109"/>
      <c r="AQ39" s="109"/>
    </row>
    <row r="40" spans="1:94" s="17" customFormat="1" x14ac:dyDescent="0.25">
      <c r="A40" s="3" t="s">
        <v>19</v>
      </c>
      <c r="B40" s="2"/>
      <c r="C40" s="2"/>
      <c r="D40" s="9">
        <v>1.33</v>
      </c>
      <c r="E40" s="248"/>
      <c r="F40" s="248"/>
      <c r="G40" s="11"/>
      <c r="Y40" s="109"/>
      <c r="AH40" s="109"/>
      <c r="AQ40" s="109"/>
    </row>
    <row r="41" spans="1:94" s="17" customFormat="1" x14ac:dyDescent="0.25">
      <c r="A41" s="3" t="s">
        <v>29</v>
      </c>
      <c r="B41" s="2"/>
      <c r="C41" s="2"/>
      <c r="D41" s="9">
        <v>20</v>
      </c>
      <c r="E41" s="248"/>
      <c r="F41" s="248"/>
      <c r="G41" s="11"/>
      <c r="Y41" s="109"/>
      <c r="AH41" s="109"/>
      <c r="AQ41" s="109"/>
    </row>
    <row r="42" spans="1:94" s="17" customFormat="1" x14ac:dyDescent="0.25">
      <c r="A42" s="2"/>
      <c r="B42" s="2"/>
      <c r="C42" s="2"/>
      <c r="D42" s="2"/>
      <c r="E42" s="239"/>
      <c r="F42" s="249"/>
      <c r="G42" s="11"/>
      <c r="Y42" s="109"/>
      <c r="AH42" s="109"/>
      <c r="AQ42" s="109"/>
    </row>
    <row r="43" spans="1:94" s="17" customFormat="1" x14ac:dyDescent="0.25">
      <c r="A43" s="37">
        <v>43833</v>
      </c>
      <c r="B43" s="2"/>
      <c r="C43" s="2"/>
      <c r="D43" s="2">
        <v>-1</v>
      </c>
      <c r="E43" s="239"/>
      <c r="F43" s="249"/>
      <c r="G43" s="11"/>
      <c r="Y43" s="109"/>
      <c r="AH43" s="109"/>
      <c r="AQ43" s="109"/>
    </row>
    <row r="44" spans="1:94" s="17" customFormat="1" x14ac:dyDescent="0.25">
      <c r="A44" s="10">
        <v>43973</v>
      </c>
      <c r="B44" s="2"/>
      <c r="C44" s="2"/>
      <c r="D44" s="2">
        <v>-1</v>
      </c>
      <c r="E44" s="239"/>
      <c r="F44" s="249"/>
      <c r="G44" s="11"/>
      <c r="Y44" s="109"/>
      <c r="AH44" s="109"/>
      <c r="AQ44" s="109"/>
    </row>
    <row r="45" spans="1:94" s="17" customFormat="1" x14ac:dyDescent="0.25">
      <c r="A45" s="2" t="s">
        <v>121</v>
      </c>
      <c r="B45" s="2"/>
      <c r="C45" s="2"/>
      <c r="D45" s="2">
        <v>-10</v>
      </c>
      <c r="E45" s="239"/>
      <c r="F45" s="249"/>
      <c r="G45" s="11"/>
      <c r="Y45" s="109"/>
      <c r="AH45" s="109"/>
      <c r="AQ45" s="109"/>
    </row>
    <row r="46" spans="1:94" s="17" customFormat="1" x14ac:dyDescent="0.25">
      <c r="A46" s="229">
        <v>44043</v>
      </c>
      <c r="B46" s="6"/>
      <c r="C46" s="6"/>
      <c r="D46" s="6">
        <v>2</v>
      </c>
      <c r="E46" s="250" t="s">
        <v>138</v>
      </c>
      <c r="F46" s="265"/>
      <c r="Y46" s="109"/>
      <c r="AH46" s="109"/>
      <c r="AQ46" s="109"/>
    </row>
    <row r="47" spans="1:94" s="17" customFormat="1" ht="16.5" customHeight="1" x14ac:dyDescent="0.25">
      <c r="A47" s="267">
        <v>44120</v>
      </c>
      <c r="B47" s="268"/>
      <c r="C47" s="268"/>
      <c r="D47" s="268">
        <v>-1</v>
      </c>
      <c r="E47" s="250"/>
      <c r="F47" s="265"/>
      <c r="Y47" s="109"/>
      <c r="AH47" s="109"/>
      <c r="AQ47" s="109"/>
    </row>
    <row r="48" spans="1:94" s="17" customFormat="1" x14ac:dyDescent="0.25">
      <c r="A48" s="10" t="s">
        <v>139</v>
      </c>
      <c r="B48" s="2"/>
      <c r="C48" s="2"/>
      <c r="D48" s="2">
        <v>-8</v>
      </c>
      <c r="E48" s="239"/>
      <c r="F48" s="249"/>
      <c r="G48" s="11"/>
      <c r="Y48" s="109"/>
      <c r="AH48" s="109"/>
      <c r="AQ48" s="109"/>
    </row>
    <row r="49" spans="1:43" s="17" customFormat="1" x14ac:dyDescent="0.25">
      <c r="A49" s="10"/>
      <c r="B49" s="2"/>
      <c r="C49" s="2"/>
      <c r="D49" s="2"/>
      <c r="E49" s="239"/>
      <c r="F49" s="249"/>
      <c r="G49" s="11"/>
      <c r="Y49" s="109"/>
      <c r="AH49" s="109"/>
      <c r="AQ49" s="109"/>
    </row>
    <row r="50" spans="1:43" s="17" customFormat="1" x14ac:dyDescent="0.25">
      <c r="A50" s="3" t="s">
        <v>27</v>
      </c>
      <c r="B50" s="3"/>
      <c r="C50" s="3"/>
      <c r="D50" s="3">
        <f>SUM(D40:D49)</f>
        <v>2.3299999999999983</v>
      </c>
      <c r="E50" s="249"/>
      <c r="F50" s="249"/>
      <c r="G50" s="11"/>
      <c r="Y50" s="109"/>
      <c r="AH50" s="109"/>
      <c r="AQ50" s="109"/>
    </row>
    <row r="51" spans="1:43" s="17" customFormat="1" x14ac:dyDescent="0.25">
      <c r="A51" s="2"/>
      <c r="B51" s="2"/>
      <c r="C51" s="2"/>
      <c r="D51" s="2"/>
      <c r="E51" s="239"/>
      <c r="F51" s="249"/>
      <c r="G51" s="11"/>
      <c r="Y51" s="109"/>
      <c r="AH51" s="109"/>
      <c r="AQ51" s="109"/>
    </row>
    <row r="52" spans="1:43" s="17" customFormat="1" x14ac:dyDescent="0.25">
      <c r="A52" s="2"/>
      <c r="B52" s="2"/>
      <c r="C52" s="2"/>
      <c r="D52" s="2"/>
      <c r="E52" s="239"/>
      <c r="F52" s="249"/>
      <c r="G52" s="11"/>
      <c r="Y52" s="109"/>
      <c r="AH52" s="109"/>
      <c r="AQ52" s="109"/>
    </row>
    <row r="53" spans="1:43" s="17" customFormat="1" x14ac:dyDescent="0.25">
      <c r="A53" s="2"/>
      <c r="B53" s="2"/>
      <c r="C53" s="2"/>
      <c r="D53" s="2"/>
      <c r="E53" s="239"/>
      <c r="F53" s="249"/>
      <c r="G53" s="11"/>
      <c r="Y53" s="109"/>
      <c r="AH53" s="109"/>
      <c r="AQ53" s="109"/>
    </row>
    <row r="54" spans="1:43" s="17" customFormat="1" x14ac:dyDescent="0.25">
      <c r="A54" s="2"/>
      <c r="B54" s="2"/>
      <c r="C54" s="2"/>
      <c r="D54" s="2"/>
      <c r="E54" s="239"/>
      <c r="F54" s="249"/>
      <c r="G54" s="11"/>
      <c r="Y54" s="109"/>
      <c r="AH54" s="109"/>
      <c r="AQ54" s="109"/>
    </row>
    <row r="55" spans="1:43" s="17" customFormat="1" x14ac:dyDescent="0.25">
      <c r="A55" s="2"/>
      <c r="B55" s="2"/>
      <c r="C55" s="2"/>
      <c r="D55" s="2"/>
      <c r="E55" s="239"/>
      <c r="F55" s="249"/>
      <c r="G55" s="11"/>
      <c r="Y55" s="109"/>
      <c r="AH55" s="109"/>
      <c r="AQ55" s="109"/>
    </row>
    <row r="56" spans="1:43" s="17" customFormat="1" x14ac:dyDescent="0.25">
      <c r="A56" s="2"/>
      <c r="B56" s="2"/>
      <c r="C56" s="2"/>
      <c r="D56" s="2"/>
      <c r="E56" s="239"/>
      <c r="F56" s="249"/>
      <c r="G56" s="11"/>
      <c r="Y56" s="109"/>
      <c r="AH56" s="109"/>
      <c r="AQ56" s="109"/>
    </row>
    <row r="57" spans="1:43" s="17" customFormat="1" x14ac:dyDescent="0.25">
      <c r="A57" s="2"/>
      <c r="B57" s="2"/>
      <c r="C57" s="2"/>
      <c r="D57" s="2"/>
      <c r="E57" s="239"/>
      <c r="F57" s="249"/>
      <c r="G57" s="11"/>
      <c r="Y57" s="109"/>
      <c r="AH57" s="109"/>
      <c r="AQ57" s="109"/>
    </row>
    <row r="58" spans="1:43" s="17" customFormat="1" x14ac:dyDescent="0.25">
      <c r="A58" s="2"/>
      <c r="B58" s="2"/>
      <c r="C58" s="2"/>
      <c r="D58" s="2"/>
      <c r="E58" s="239"/>
      <c r="F58" s="249"/>
      <c r="G58" s="11"/>
      <c r="Y58" s="109"/>
      <c r="AH58" s="109"/>
      <c r="AQ58" s="109"/>
    </row>
    <row r="59" spans="1:43" s="17" customFormat="1" x14ac:dyDescent="0.25">
      <c r="A59" s="2"/>
      <c r="B59" s="2"/>
      <c r="C59" s="2"/>
      <c r="D59" s="2"/>
      <c r="E59" s="239"/>
      <c r="F59" s="249"/>
      <c r="G59" s="11"/>
      <c r="Y59" s="109"/>
      <c r="AH59" s="109"/>
      <c r="AQ59" s="109"/>
    </row>
    <row r="60" spans="1:43" s="17" customFormat="1" x14ac:dyDescent="0.25">
      <c r="A60" s="2"/>
      <c r="B60" s="2"/>
      <c r="C60" s="2"/>
      <c r="D60" s="2"/>
      <c r="E60" s="239"/>
      <c r="F60" s="249"/>
      <c r="G60" s="11"/>
      <c r="Y60" s="109"/>
      <c r="AH60" s="109"/>
      <c r="AQ60" s="109"/>
    </row>
    <row r="61" spans="1:43" s="17" customFormat="1" x14ac:dyDescent="0.25">
      <c r="A61" s="2"/>
      <c r="B61" s="2"/>
      <c r="C61" s="2"/>
      <c r="D61" s="2"/>
      <c r="E61" s="239"/>
      <c r="F61" s="249"/>
      <c r="G61" s="11"/>
      <c r="Y61" s="109"/>
      <c r="AH61" s="109"/>
      <c r="AQ61" s="109"/>
    </row>
    <row r="62" spans="1:43" s="17" customFormat="1" x14ac:dyDescent="0.25">
      <c r="A62" s="2"/>
      <c r="B62" s="2"/>
      <c r="C62" s="2"/>
      <c r="D62" s="2"/>
      <c r="E62" s="239"/>
      <c r="F62" s="249"/>
      <c r="G62" s="11"/>
      <c r="Y62" s="109"/>
      <c r="AH62" s="109"/>
      <c r="AQ62" s="109"/>
    </row>
    <row r="63" spans="1:43" s="17" customFormat="1" x14ac:dyDescent="0.25">
      <c r="A63" s="2"/>
      <c r="B63" s="2"/>
      <c r="C63" s="2"/>
      <c r="D63" s="2"/>
      <c r="E63" s="239"/>
      <c r="F63" s="249"/>
      <c r="G63" s="11"/>
      <c r="Y63" s="109"/>
      <c r="AH63" s="109"/>
      <c r="AQ63" s="109"/>
    </row>
    <row r="64" spans="1:43" s="17" customFormat="1" x14ac:dyDescent="0.25">
      <c r="A64" s="2"/>
      <c r="B64" s="2"/>
      <c r="C64" s="2"/>
      <c r="D64" s="2"/>
      <c r="E64" s="239"/>
      <c r="F64" s="249"/>
      <c r="G64" s="11"/>
      <c r="Y64" s="109"/>
      <c r="AH64" s="109"/>
      <c r="AQ64" s="109"/>
    </row>
    <row r="65" spans="1:43" s="17" customFormat="1" x14ac:dyDescent="0.25">
      <c r="A65" s="2"/>
      <c r="B65" s="2"/>
      <c r="C65" s="2"/>
      <c r="D65" s="2"/>
      <c r="E65" s="239"/>
      <c r="F65" s="249"/>
      <c r="G65" s="11"/>
      <c r="Y65" s="109"/>
      <c r="AH65" s="109"/>
      <c r="AQ65" s="109"/>
    </row>
    <row r="66" spans="1:43" s="17" customFormat="1" x14ac:dyDescent="0.25">
      <c r="A66" s="2"/>
      <c r="B66" s="2"/>
      <c r="C66" s="2"/>
      <c r="D66" s="2"/>
      <c r="E66" s="239"/>
      <c r="F66" s="249"/>
      <c r="G66" s="11"/>
      <c r="Y66" s="109"/>
      <c r="AH66" s="109"/>
      <c r="AQ66" s="109"/>
    </row>
    <row r="67" spans="1:43" s="17" customFormat="1" x14ac:dyDescent="0.25">
      <c r="A67" s="2"/>
      <c r="B67" s="2"/>
      <c r="C67" s="2"/>
      <c r="D67" s="2"/>
      <c r="E67" s="239"/>
      <c r="F67" s="249"/>
      <c r="G67" s="11"/>
      <c r="Y67" s="109"/>
      <c r="AH67" s="109"/>
      <c r="AQ67" s="109"/>
    </row>
    <row r="68" spans="1:43" s="17" customFormat="1" x14ac:dyDescent="0.25">
      <c r="A68" s="2"/>
      <c r="B68" s="2"/>
      <c r="C68" s="2"/>
      <c r="D68" s="2"/>
      <c r="E68" s="239"/>
      <c r="F68" s="249"/>
      <c r="G68" s="11"/>
      <c r="Y68" s="109"/>
      <c r="AH68" s="109"/>
      <c r="AQ68" s="109"/>
    </row>
    <row r="69" spans="1:43" s="17" customFormat="1" x14ac:dyDescent="0.25">
      <c r="A69" s="2"/>
      <c r="B69" s="2"/>
      <c r="C69" s="2"/>
      <c r="D69" s="2"/>
      <c r="E69" s="239"/>
      <c r="F69" s="249"/>
      <c r="G69" s="11"/>
      <c r="Y69" s="109"/>
      <c r="AH69" s="109"/>
      <c r="AQ69" s="109"/>
    </row>
    <row r="70" spans="1:43" s="17" customFormat="1" x14ac:dyDescent="0.25">
      <c r="A70" s="2"/>
      <c r="B70" s="2"/>
      <c r="C70" s="2"/>
      <c r="D70" s="2"/>
      <c r="E70" s="239"/>
      <c r="F70" s="249"/>
      <c r="G70" s="11"/>
      <c r="Y70" s="109"/>
      <c r="AH70" s="109"/>
      <c r="AQ70" s="109"/>
    </row>
    <row r="71" spans="1:43" s="17" customFormat="1" x14ac:dyDescent="0.25">
      <c r="A71" s="2"/>
      <c r="B71" s="2"/>
      <c r="C71" s="2"/>
      <c r="D71" s="2"/>
      <c r="E71" s="239"/>
      <c r="F71" s="249"/>
      <c r="G71" s="11"/>
      <c r="Y71" s="109"/>
      <c r="AH71" s="109"/>
      <c r="AQ71" s="109"/>
    </row>
    <row r="72" spans="1:43" s="17" customFormat="1" x14ac:dyDescent="0.25">
      <c r="A72" s="2"/>
      <c r="B72" s="2"/>
      <c r="C72" s="2"/>
      <c r="D72" s="2"/>
      <c r="E72" s="239"/>
      <c r="F72" s="249"/>
      <c r="G72" s="11"/>
      <c r="Y72" s="109"/>
      <c r="AH72" s="109"/>
      <c r="AQ72" s="109"/>
    </row>
    <row r="73" spans="1:43" s="17" customFormat="1" x14ac:dyDescent="0.25">
      <c r="A73" s="2"/>
      <c r="B73" s="2"/>
      <c r="C73" s="2"/>
      <c r="D73" s="2"/>
      <c r="E73" s="239"/>
      <c r="F73" s="249"/>
      <c r="G73" s="11"/>
      <c r="Y73" s="109"/>
      <c r="AH73" s="109"/>
      <c r="AQ73" s="109"/>
    </row>
    <row r="74" spans="1:43" s="17" customFormat="1" x14ac:dyDescent="0.25">
      <c r="A74" s="2"/>
      <c r="B74" s="2"/>
      <c r="C74" s="2"/>
      <c r="D74" s="2"/>
      <c r="E74" s="239"/>
      <c r="F74" s="249"/>
      <c r="G74" s="11"/>
      <c r="Y74" s="109"/>
      <c r="AH74" s="109"/>
      <c r="AQ74" s="109"/>
    </row>
    <row r="75" spans="1:43" s="17" customFormat="1" x14ac:dyDescent="0.25">
      <c r="A75" s="2"/>
      <c r="B75" s="2"/>
      <c r="C75" s="2"/>
      <c r="D75" s="2"/>
      <c r="E75" s="239"/>
      <c r="F75" s="249"/>
      <c r="G75" s="11"/>
      <c r="Y75" s="109"/>
      <c r="AH75" s="109"/>
      <c r="AQ75" s="109"/>
    </row>
    <row r="76" spans="1:43" s="17" customFormat="1" x14ac:dyDescent="0.25">
      <c r="A76" s="2"/>
      <c r="B76" s="2"/>
      <c r="C76" s="2"/>
      <c r="D76" s="2"/>
      <c r="E76" s="239"/>
      <c r="F76" s="249"/>
      <c r="G76" s="11"/>
      <c r="Y76" s="109"/>
      <c r="AH76" s="109"/>
      <c r="AQ76" s="109"/>
    </row>
    <row r="77" spans="1:43" s="17" customFormat="1" x14ac:dyDescent="0.25">
      <c r="A77" s="2"/>
      <c r="B77" s="2"/>
      <c r="C77" s="2"/>
      <c r="D77" s="2"/>
      <c r="E77" s="239"/>
      <c r="F77" s="249"/>
      <c r="G77" s="11"/>
      <c r="Y77" s="109"/>
      <c r="AH77" s="109"/>
      <c r="AQ77" s="109"/>
    </row>
    <row r="78" spans="1:43" s="17" customFormat="1" x14ac:dyDescent="0.25">
      <c r="A78" s="2"/>
      <c r="B78" s="2"/>
      <c r="C78" s="2"/>
      <c r="D78" s="2"/>
      <c r="E78" s="239"/>
      <c r="F78" s="249"/>
      <c r="G78" s="11"/>
      <c r="Y78" s="109"/>
      <c r="AH78" s="109"/>
      <c r="AQ78" s="109"/>
    </row>
    <row r="79" spans="1:43" s="17" customFormat="1" x14ac:dyDescent="0.25">
      <c r="A79" s="2"/>
      <c r="B79" s="2"/>
      <c r="C79" s="2"/>
      <c r="D79" s="2"/>
      <c r="E79" s="239"/>
      <c r="F79" s="249"/>
      <c r="G79" s="11"/>
      <c r="Y79" s="109"/>
      <c r="AH79" s="109"/>
      <c r="AQ79" s="109"/>
    </row>
    <row r="80" spans="1:43" s="17" customFormat="1" x14ac:dyDescent="0.25">
      <c r="A80" s="2"/>
      <c r="B80" s="2"/>
      <c r="C80" s="2"/>
      <c r="D80" s="2"/>
      <c r="E80" s="239"/>
      <c r="F80" s="249"/>
      <c r="G80" s="11"/>
      <c r="Y80" s="109"/>
      <c r="AH80" s="109"/>
      <c r="AQ80" s="109"/>
    </row>
    <row r="81" spans="1:43" s="17" customFormat="1" x14ac:dyDescent="0.25">
      <c r="A81" s="2"/>
      <c r="B81" s="2"/>
      <c r="C81" s="2"/>
      <c r="D81" s="2"/>
      <c r="E81" s="239"/>
      <c r="F81" s="249"/>
      <c r="G81" s="11"/>
      <c r="Y81" s="109"/>
      <c r="AH81" s="109"/>
      <c r="AQ81" s="109"/>
    </row>
    <row r="82" spans="1:43" s="17" customFormat="1" x14ac:dyDescent="0.25">
      <c r="A82" s="2"/>
      <c r="B82" s="2"/>
      <c r="C82" s="2"/>
      <c r="D82" s="2"/>
      <c r="E82" s="239"/>
      <c r="F82" s="249"/>
      <c r="G82" s="11"/>
      <c r="Y82" s="109"/>
      <c r="AH82" s="109"/>
      <c r="AQ82" s="109"/>
    </row>
    <row r="83" spans="1:43" s="17" customFormat="1" x14ac:dyDescent="0.25">
      <c r="A83" s="2"/>
      <c r="B83" s="2"/>
      <c r="C83" s="2"/>
      <c r="D83" s="2"/>
      <c r="E83" s="239"/>
      <c r="F83" s="249"/>
      <c r="G83" s="11"/>
      <c r="Y83" s="109"/>
      <c r="AH83" s="109"/>
      <c r="AQ83" s="109"/>
    </row>
    <row r="84" spans="1:43" s="17" customFormat="1" x14ac:dyDescent="0.25">
      <c r="A84" s="2"/>
      <c r="B84" s="2"/>
      <c r="C84" s="2"/>
      <c r="D84" s="2"/>
      <c r="E84" s="239"/>
      <c r="F84" s="249"/>
      <c r="G84" s="11"/>
      <c r="Y84" s="109"/>
      <c r="AH84" s="109"/>
      <c r="AQ84" s="109"/>
    </row>
    <row r="85" spans="1:43" s="17" customFormat="1" x14ac:dyDescent="0.25">
      <c r="A85" s="2"/>
      <c r="B85" s="2"/>
      <c r="C85" s="2"/>
      <c r="D85" s="2"/>
      <c r="E85" s="239"/>
      <c r="F85" s="249"/>
      <c r="G85" s="11"/>
      <c r="Y85" s="109"/>
      <c r="AH85" s="109"/>
      <c r="AQ85" s="109"/>
    </row>
    <row r="86" spans="1:43" s="17" customFormat="1" x14ac:dyDescent="0.25">
      <c r="A86" s="2"/>
      <c r="B86" s="2"/>
      <c r="C86" s="2"/>
      <c r="D86" s="2"/>
      <c r="E86" s="239"/>
      <c r="F86" s="249"/>
      <c r="G86" s="11"/>
      <c r="Y86" s="109"/>
      <c r="AH86" s="109"/>
      <c r="AQ86" s="109"/>
    </row>
    <row r="87" spans="1:43" s="17" customFormat="1" x14ac:dyDescent="0.25">
      <c r="A87" s="2"/>
      <c r="B87" s="2"/>
      <c r="C87" s="2"/>
      <c r="D87" s="2"/>
      <c r="E87" s="239"/>
      <c r="F87" s="249"/>
      <c r="G87" s="11"/>
      <c r="Y87" s="109"/>
      <c r="AH87" s="109"/>
      <c r="AQ87" s="109"/>
    </row>
    <row r="88" spans="1:43" s="17" customFormat="1" x14ac:dyDescent="0.25">
      <c r="A88" s="2"/>
      <c r="B88" s="2"/>
      <c r="C88" s="2"/>
      <c r="D88" s="2"/>
      <c r="E88" s="239"/>
      <c r="F88" s="249"/>
      <c r="G88" s="11"/>
      <c r="Y88" s="109"/>
      <c r="AH88" s="109"/>
      <c r="AQ88" s="109"/>
    </row>
    <row r="89" spans="1:43" s="17" customFormat="1" x14ac:dyDescent="0.25">
      <c r="A89" s="2"/>
      <c r="B89" s="2"/>
      <c r="C89" s="2"/>
      <c r="D89" s="2"/>
      <c r="E89" s="239"/>
      <c r="F89" s="249"/>
      <c r="G89" s="11"/>
      <c r="Y89" s="109"/>
      <c r="AH89" s="109"/>
      <c r="AQ89" s="109"/>
    </row>
    <row r="90" spans="1:43" s="17" customFormat="1" x14ac:dyDescent="0.25">
      <c r="A90" s="2"/>
      <c r="B90" s="2"/>
      <c r="C90" s="2"/>
      <c r="D90" s="2"/>
      <c r="E90" s="239"/>
      <c r="F90" s="249"/>
      <c r="G90" s="11"/>
      <c r="Y90" s="109"/>
      <c r="AH90" s="109"/>
      <c r="AQ90" s="109"/>
    </row>
    <row r="91" spans="1:43" s="17" customFormat="1" x14ac:dyDescent="0.25">
      <c r="A91" s="2"/>
      <c r="B91" s="2"/>
      <c r="C91" s="2"/>
      <c r="D91" s="2"/>
      <c r="E91" s="239"/>
      <c r="F91" s="249"/>
      <c r="G91" s="11"/>
      <c r="Y91" s="109"/>
      <c r="AH91" s="109"/>
      <c r="AQ91" s="109"/>
    </row>
    <row r="92" spans="1:43" s="17" customFormat="1" x14ac:dyDescent="0.25">
      <c r="A92" s="2"/>
      <c r="B92" s="2"/>
      <c r="C92" s="2"/>
      <c r="D92" s="2"/>
      <c r="E92" s="239"/>
      <c r="F92" s="249"/>
      <c r="G92" s="11"/>
      <c r="Y92" s="109"/>
      <c r="AH92" s="109"/>
      <c r="AQ92" s="109"/>
    </row>
    <row r="93" spans="1:43" s="17" customFormat="1" x14ac:dyDescent="0.25">
      <c r="A93" s="2"/>
      <c r="B93" s="2"/>
      <c r="C93" s="2"/>
      <c r="D93" s="2"/>
      <c r="E93" s="239"/>
      <c r="F93" s="249"/>
      <c r="G93" s="11"/>
      <c r="Y93" s="109"/>
      <c r="AH93" s="109"/>
      <c r="AQ93" s="109"/>
    </row>
    <row r="94" spans="1:43" s="17" customFormat="1" x14ac:dyDescent="0.25">
      <c r="A94" s="2"/>
      <c r="B94" s="2"/>
      <c r="C94" s="2"/>
      <c r="D94" s="2"/>
      <c r="E94" s="239"/>
      <c r="F94" s="249"/>
      <c r="G94" s="11"/>
      <c r="Y94" s="109"/>
      <c r="AH94" s="109"/>
      <c r="AQ94" s="109"/>
    </row>
    <row r="95" spans="1:43" s="17" customFormat="1" x14ac:dyDescent="0.25">
      <c r="A95" s="2"/>
      <c r="B95" s="2"/>
      <c r="C95" s="2"/>
      <c r="D95" s="2"/>
      <c r="E95" s="239"/>
      <c r="F95" s="249"/>
      <c r="G95" s="11"/>
      <c r="Y95" s="109"/>
      <c r="AH95" s="109"/>
      <c r="AQ95" s="109"/>
    </row>
    <row r="96" spans="1:43" s="17" customFormat="1" x14ac:dyDescent="0.25">
      <c r="A96" s="2"/>
      <c r="B96" s="2"/>
      <c r="C96" s="2"/>
      <c r="D96" s="2"/>
      <c r="E96" s="239"/>
      <c r="F96" s="249"/>
      <c r="G96" s="11"/>
      <c r="Y96" s="109"/>
      <c r="AH96" s="109"/>
      <c r="AQ96" s="109"/>
    </row>
    <row r="97" spans="1:43" s="17" customFormat="1" x14ac:dyDescent="0.25">
      <c r="A97" s="2"/>
      <c r="B97" s="2"/>
      <c r="C97" s="2"/>
      <c r="D97" s="2"/>
      <c r="E97" s="239"/>
      <c r="F97" s="249"/>
      <c r="G97" s="11"/>
      <c r="Y97" s="109"/>
      <c r="AH97" s="109"/>
      <c r="AQ97" s="109"/>
    </row>
    <row r="98" spans="1:43" s="17" customFormat="1" x14ac:dyDescent="0.25">
      <c r="A98" s="2"/>
      <c r="B98" s="2"/>
      <c r="C98" s="2"/>
      <c r="D98" s="2"/>
      <c r="E98" s="239"/>
      <c r="F98" s="249"/>
      <c r="G98" s="11"/>
      <c r="Y98" s="109"/>
      <c r="AH98" s="109"/>
      <c r="AQ98" s="109"/>
    </row>
  </sheetData>
  <pageMargins left="0.70866141732283472" right="0.70866141732283472" top="1.1417322834645669" bottom="1.1417322834645669" header="0.74803149606299213" footer="0.74803149606299213"/>
  <pageSetup paperSize="9" scale="1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86689-0F0C-4466-9AE4-F4F5D764C4C3}">
  <sheetPr>
    <pageSetUpPr fitToPage="1"/>
  </sheetPr>
  <dimension ref="A1:ADN92"/>
  <sheetViews>
    <sheetView workbookViewId="0">
      <pane xSplit="7" topLeftCell="BW1" activePane="topRight" state="frozen"/>
      <selection pane="topRight" activeCell="BY17" sqref="BY17"/>
    </sheetView>
  </sheetViews>
  <sheetFormatPr baseColWidth="10" defaultRowHeight="15" x14ac:dyDescent="0.25"/>
  <cols>
    <col min="1" max="1" width="16.125" style="2" customWidth="1"/>
    <col min="2" max="2" width="7.5" style="2" customWidth="1"/>
    <col min="3" max="3" width="7.75" style="2" customWidth="1"/>
    <col min="4" max="4" width="7.5" style="2" customWidth="1"/>
    <col min="5" max="5" width="7.5" style="239" customWidth="1"/>
    <col min="6" max="6" width="7.5" style="249" customWidth="1"/>
    <col min="7" max="7" width="10.625" style="85" customWidth="1"/>
    <col min="8" max="19" width="11" style="17" customWidth="1"/>
    <col min="20" max="20" width="5.5" style="84" customWidth="1"/>
    <col min="21" max="25" width="11" style="17" customWidth="1"/>
    <col min="26" max="26" width="7.5" style="109" customWidth="1"/>
    <col min="27" max="27" width="12.75" style="17" customWidth="1"/>
    <col min="28" max="28" width="6.25" style="17" customWidth="1"/>
    <col min="29" max="29" width="5" style="17" customWidth="1"/>
    <col min="30" max="34" width="11" style="17" customWidth="1"/>
    <col min="35" max="35" width="7.5" style="109" customWidth="1"/>
    <col min="36" max="36" width="11" style="17" customWidth="1"/>
    <col min="37" max="37" width="6.25" style="17" customWidth="1"/>
    <col min="38" max="38" width="5" style="17" customWidth="1"/>
    <col min="39" max="794" width="11" style="17" customWidth="1"/>
    <col min="795" max="795" width="11" style="2" customWidth="1"/>
    <col min="796" max="16384" width="11" style="2"/>
  </cols>
  <sheetData>
    <row r="1" spans="1:86" ht="36.75" customHeight="1" thickBot="1" x14ac:dyDescent="0.3">
      <c r="A1" s="1" t="s">
        <v>23</v>
      </c>
      <c r="AS1" s="1"/>
      <c r="AY1" s="1"/>
      <c r="BE1" s="1"/>
      <c r="BK1" s="1" t="s">
        <v>23</v>
      </c>
      <c r="BQ1" s="1" t="s">
        <v>23</v>
      </c>
    </row>
    <row r="2" spans="1:86" s="17" customFormat="1" ht="30.75" customHeight="1" thickBot="1" x14ac:dyDescent="0.35">
      <c r="A2" s="12" t="s">
        <v>26</v>
      </c>
      <c r="C2" s="2"/>
      <c r="D2" s="2"/>
      <c r="E2" s="239"/>
      <c r="F2" s="249"/>
      <c r="G2" s="85"/>
      <c r="H2" s="41" t="s">
        <v>31</v>
      </c>
      <c r="I2" s="42" t="s">
        <v>32</v>
      </c>
      <c r="J2" s="42"/>
      <c r="K2" s="42"/>
      <c r="L2" s="43"/>
      <c r="M2" s="44"/>
      <c r="N2" s="41" t="s">
        <v>31</v>
      </c>
      <c r="O2" s="42" t="s">
        <v>43</v>
      </c>
      <c r="P2" s="42"/>
      <c r="Q2" s="42"/>
      <c r="R2" s="43"/>
      <c r="S2" s="44"/>
      <c r="T2" s="84"/>
      <c r="U2" s="41" t="s">
        <v>31</v>
      </c>
      <c r="V2" s="42" t="s">
        <v>9</v>
      </c>
      <c r="W2" s="42"/>
      <c r="X2" s="42"/>
      <c r="Y2" s="43"/>
      <c r="Z2" s="111"/>
      <c r="AA2" s="117"/>
      <c r="AB2" s="119" t="s">
        <v>78</v>
      </c>
      <c r="AC2" s="110"/>
      <c r="AD2" s="41" t="s">
        <v>31</v>
      </c>
      <c r="AE2" s="42" t="s">
        <v>1</v>
      </c>
      <c r="AF2" s="42"/>
      <c r="AG2" s="42"/>
      <c r="AH2" s="105"/>
      <c r="AI2" s="111"/>
      <c r="AJ2" s="166"/>
      <c r="AK2" s="119" t="s">
        <v>78</v>
      </c>
      <c r="AL2" s="110"/>
      <c r="AM2" s="41" t="s">
        <v>31</v>
      </c>
      <c r="AN2" s="42" t="s">
        <v>2</v>
      </c>
      <c r="AO2" s="42"/>
      <c r="AP2" s="42"/>
      <c r="AQ2" s="43"/>
      <c r="AR2" s="44"/>
      <c r="AS2" s="41" t="s">
        <v>31</v>
      </c>
      <c r="AT2" s="42" t="s">
        <v>98</v>
      </c>
      <c r="AU2" s="42"/>
      <c r="AV2" s="42"/>
      <c r="AW2" s="43"/>
      <c r="AX2" s="44"/>
      <c r="AY2" s="41" t="s">
        <v>31</v>
      </c>
      <c r="AZ2" s="42" t="s">
        <v>3</v>
      </c>
      <c r="BA2" s="42"/>
      <c r="BB2" s="42"/>
      <c r="BC2" s="43"/>
      <c r="BD2" s="44"/>
      <c r="BE2" s="41" t="s">
        <v>31</v>
      </c>
      <c r="BF2" s="42" t="s">
        <v>105</v>
      </c>
      <c r="BG2" s="42"/>
      <c r="BH2" s="42"/>
      <c r="BI2" s="43"/>
      <c r="BJ2" s="44"/>
      <c r="BK2" s="41" t="s">
        <v>31</v>
      </c>
      <c r="BL2" s="42" t="s">
        <v>126</v>
      </c>
      <c r="BM2" s="42"/>
      <c r="BN2" s="42"/>
      <c r="BO2" s="43"/>
      <c r="BP2" s="44"/>
      <c r="BQ2" s="41" t="s">
        <v>31</v>
      </c>
      <c r="BR2" s="42" t="s">
        <v>132</v>
      </c>
      <c r="BS2" s="42"/>
      <c r="BT2" s="42"/>
      <c r="BU2" s="43"/>
      <c r="BV2" s="44"/>
      <c r="BW2" s="41" t="s">
        <v>31</v>
      </c>
      <c r="BX2" s="42" t="s">
        <v>142</v>
      </c>
      <c r="BY2" s="42"/>
      <c r="BZ2" s="42"/>
      <c r="CA2" s="43"/>
      <c r="CB2" s="44"/>
      <c r="CC2" s="41" t="s">
        <v>31</v>
      </c>
      <c r="CD2" s="42" t="s">
        <v>150</v>
      </c>
      <c r="CE2" s="42"/>
      <c r="CF2" s="42"/>
      <c r="CG2" s="43"/>
      <c r="CH2" s="44"/>
    </row>
    <row r="3" spans="1:86" s="17" customFormat="1" ht="15.75" thickBot="1" x14ac:dyDescent="0.3">
      <c r="A3" s="13"/>
      <c r="B3" s="14" t="s">
        <v>4</v>
      </c>
      <c r="C3" s="15" t="s">
        <v>5</v>
      </c>
      <c r="D3" s="16" t="s">
        <v>6</v>
      </c>
      <c r="E3" s="240" t="s">
        <v>163</v>
      </c>
      <c r="F3" s="252" t="s">
        <v>6</v>
      </c>
      <c r="G3" s="85" t="s">
        <v>79</v>
      </c>
      <c r="H3" s="45" t="s">
        <v>33</v>
      </c>
      <c r="I3" s="46"/>
      <c r="J3" s="47" t="s">
        <v>34</v>
      </c>
      <c r="K3" s="48" t="s">
        <v>35</v>
      </c>
      <c r="L3" s="49" t="s">
        <v>36</v>
      </c>
      <c r="M3" s="50" t="s">
        <v>37</v>
      </c>
      <c r="N3" s="45" t="s">
        <v>33</v>
      </c>
      <c r="O3" s="46"/>
      <c r="P3" s="47" t="s">
        <v>34</v>
      </c>
      <c r="Q3" s="48" t="s">
        <v>35</v>
      </c>
      <c r="R3" s="49" t="s">
        <v>36</v>
      </c>
      <c r="S3" s="50" t="s">
        <v>37</v>
      </c>
      <c r="T3" s="84"/>
      <c r="U3" s="45" t="s">
        <v>33</v>
      </c>
      <c r="V3" s="46" t="s">
        <v>44</v>
      </c>
      <c r="W3" s="47" t="s">
        <v>34</v>
      </c>
      <c r="X3" s="48" t="s">
        <v>35</v>
      </c>
      <c r="Y3" s="106" t="s">
        <v>36</v>
      </c>
      <c r="Z3" s="113" t="s">
        <v>80</v>
      </c>
      <c r="AA3" s="114" t="s">
        <v>37</v>
      </c>
      <c r="AB3" s="118"/>
      <c r="AC3" s="107"/>
      <c r="AD3" s="45" t="s">
        <v>33</v>
      </c>
      <c r="AE3" s="46" t="s">
        <v>44</v>
      </c>
      <c r="AF3" s="47" t="s">
        <v>34</v>
      </c>
      <c r="AG3" s="48" t="s">
        <v>35</v>
      </c>
      <c r="AH3" s="106" t="s">
        <v>36</v>
      </c>
      <c r="AI3" s="113" t="s">
        <v>80</v>
      </c>
      <c r="AJ3" s="167" t="s">
        <v>37</v>
      </c>
      <c r="AK3" s="118"/>
      <c r="AL3" s="107"/>
      <c r="AM3" s="45" t="s">
        <v>33</v>
      </c>
      <c r="AN3" s="46" t="s">
        <v>44</v>
      </c>
      <c r="AO3" s="47" t="s">
        <v>34</v>
      </c>
      <c r="AP3" s="48" t="s">
        <v>35</v>
      </c>
      <c r="AQ3" s="49" t="s">
        <v>36</v>
      </c>
      <c r="AR3" s="50" t="s">
        <v>37</v>
      </c>
      <c r="AS3" s="45" t="s">
        <v>33</v>
      </c>
      <c r="AT3" s="46" t="s">
        <v>44</v>
      </c>
      <c r="AU3" s="47" t="s">
        <v>34</v>
      </c>
      <c r="AV3" s="48" t="s">
        <v>35</v>
      </c>
      <c r="AW3" s="49" t="s">
        <v>36</v>
      </c>
      <c r="AX3" s="50" t="s">
        <v>37</v>
      </c>
      <c r="AY3" s="45" t="s">
        <v>33</v>
      </c>
      <c r="AZ3" s="46" t="s">
        <v>44</v>
      </c>
      <c r="BA3" s="47" t="s">
        <v>34</v>
      </c>
      <c r="BB3" s="48" t="s">
        <v>35</v>
      </c>
      <c r="BC3" s="49" t="s">
        <v>36</v>
      </c>
      <c r="BD3" s="50" t="s">
        <v>37</v>
      </c>
      <c r="BE3" s="45" t="s">
        <v>33</v>
      </c>
      <c r="BF3" s="46" t="s">
        <v>44</v>
      </c>
      <c r="BG3" s="47" t="s">
        <v>34</v>
      </c>
      <c r="BH3" s="48" t="s">
        <v>35</v>
      </c>
      <c r="BI3" s="49" t="s">
        <v>36</v>
      </c>
      <c r="BJ3" s="50" t="s">
        <v>37</v>
      </c>
      <c r="BK3" s="45" t="s">
        <v>33</v>
      </c>
      <c r="BL3" s="46" t="s">
        <v>44</v>
      </c>
      <c r="BM3" s="47" t="s">
        <v>34</v>
      </c>
      <c r="BN3" s="48" t="s">
        <v>35</v>
      </c>
      <c r="BO3" s="49" t="s">
        <v>36</v>
      </c>
      <c r="BP3" s="50" t="s">
        <v>37</v>
      </c>
      <c r="BQ3" s="45" t="s">
        <v>33</v>
      </c>
      <c r="BR3" s="46" t="s">
        <v>44</v>
      </c>
      <c r="BS3" s="47" t="s">
        <v>34</v>
      </c>
      <c r="BT3" s="48" t="s">
        <v>35</v>
      </c>
      <c r="BU3" s="49" t="s">
        <v>36</v>
      </c>
      <c r="BV3" s="50" t="s">
        <v>37</v>
      </c>
      <c r="BW3" s="45" t="s">
        <v>33</v>
      </c>
      <c r="BX3" s="46" t="s">
        <v>44</v>
      </c>
      <c r="BY3" s="47" t="s">
        <v>34</v>
      </c>
      <c r="BZ3" s="48" t="s">
        <v>35</v>
      </c>
      <c r="CA3" s="49" t="s">
        <v>36</v>
      </c>
      <c r="CB3" s="50" t="s">
        <v>37</v>
      </c>
      <c r="CC3" s="45" t="s">
        <v>33</v>
      </c>
      <c r="CD3" s="46" t="s">
        <v>44</v>
      </c>
      <c r="CE3" s="47" t="s">
        <v>34</v>
      </c>
      <c r="CF3" s="48" t="s">
        <v>35</v>
      </c>
      <c r="CG3" s="49" t="s">
        <v>36</v>
      </c>
      <c r="CH3" s="50" t="s">
        <v>37</v>
      </c>
    </row>
    <row r="4" spans="1:86" s="17" customFormat="1" x14ac:dyDescent="0.25">
      <c r="B4" s="18"/>
      <c r="C4" s="18"/>
      <c r="D4" s="18"/>
      <c r="E4" s="241"/>
      <c r="F4" s="242"/>
      <c r="G4" s="85"/>
      <c r="H4" s="51">
        <v>43831</v>
      </c>
      <c r="I4" s="52"/>
      <c r="J4" s="53"/>
      <c r="K4" s="53"/>
      <c r="L4" s="54"/>
      <c r="M4" s="55" t="s">
        <v>38</v>
      </c>
      <c r="N4" s="51">
        <v>43862</v>
      </c>
      <c r="O4" s="56"/>
      <c r="P4" s="57"/>
      <c r="Q4" s="57"/>
      <c r="R4" s="58"/>
      <c r="S4" s="59"/>
      <c r="T4" s="84"/>
      <c r="U4" s="51">
        <v>43891</v>
      </c>
      <c r="V4" s="56"/>
      <c r="W4" s="57"/>
      <c r="X4" s="57"/>
      <c r="Y4" s="58"/>
      <c r="Z4" s="92"/>
      <c r="AA4" s="112"/>
      <c r="AB4" s="104"/>
      <c r="AC4" s="115"/>
      <c r="AD4" s="51">
        <v>43922</v>
      </c>
      <c r="AE4" s="52"/>
      <c r="AF4" s="160"/>
      <c r="AG4" s="53"/>
      <c r="AH4" s="54">
        <f>AF4-AE4-AG4</f>
        <v>0</v>
      </c>
      <c r="AI4" s="176">
        <v>0.1875</v>
      </c>
      <c r="AJ4" s="97" t="s">
        <v>71</v>
      </c>
      <c r="AK4" s="168"/>
      <c r="AL4" s="169"/>
      <c r="AM4" s="162">
        <v>43952</v>
      </c>
      <c r="AN4" s="52"/>
      <c r="AO4" s="53"/>
      <c r="AP4" s="53"/>
      <c r="AQ4" s="54"/>
      <c r="AR4" s="59"/>
      <c r="AS4" s="51">
        <v>43983</v>
      </c>
      <c r="AT4" s="52"/>
      <c r="AU4" s="53"/>
      <c r="AV4" s="53"/>
      <c r="AW4" s="54"/>
      <c r="AX4" s="55" t="s">
        <v>38</v>
      </c>
      <c r="AY4" s="51">
        <v>44013</v>
      </c>
      <c r="AZ4" s="52">
        <v>0.30208333333333331</v>
      </c>
      <c r="BA4" s="67">
        <v>0.54166666666666663</v>
      </c>
      <c r="BB4" s="53"/>
      <c r="BC4" s="54">
        <f t="shared" ref="BC4:BC5" si="0">BA4-AZ4-BB4</f>
        <v>0.23958333333333331</v>
      </c>
      <c r="BD4" s="59"/>
      <c r="BE4" s="51">
        <v>44044</v>
      </c>
      <c r="BF4" s="56"/>
      <c r="BG4" s="57"/>
      <c r="BH4" s="57"/>
      <c r="BI4" s="58"/>
      <c r="BJ4" s="68"/>
      <c r="BK4" s="51">
        <v>44075</v>
      </c>
      <c r="BL4" s="52">
        <v>0.30208333333333331</v>
      </c>
      <c r="BM4" s="53">
        <v>0.5</v>
      </c>
      <c r="BN4" s="53"/>
      <c r="BO4" s="54">
        <f t="shared" ref="BO4:BO6" si="1">BM4-BL4-BN4</f>
        <v>0.19791666666666669</v>
      </c>
      <c r="BP4" s="59"/>
      <c r="BQ4" s="51">
        <v>44105</v>
      </c>
      <c r="BR4" s="52">
        <v>0.30208333333333331</v>
      </c>
      <c r="BS4" s="237">
        <v>0.5</v>
      </c>
      <c r="BT4" s="53"/>
      <c r="BU4" s="54">
        <f t="shared" ref="BU4" si="2">BS4-BR4-BT4</f>
        <v>0.19791666666666669</v>
      </c>
      <c r="BV4" s="55" t="s">
        <v>51</v>
      </c>
      <c r="BW4" s="51">
        <v>44136</v>
      </c>
      <c r="BX4" s="56"/>
      <c r="BY4" s="57"/>
      <c r="BZ4" s="57"/>
      <c r="CA4" s="58"/>
      <c r="CB4" s="68"/>
      <c r="CC4" s="51">
        <v>44166</v>
      </c>
      <c r="CD4" s="52">
        <v>0.30208333333333331</v>
      </c>
      <c r="CE4" s="67">
        <v>0.51041666666666663</v>
      </c>
      <c r="CF4" s="53"/>
      <c r="CG4" s="54">
        <f>CE4-CD4-CF4</f>
        <v>0.20833333333333331</v>
      </c>
      <c r="CH4" s="59"/>
    </row>
    <row r="5" spans="1:86" s="17" customFormat="1" x14ac:dyDescent="0.25">
      <c r="A5" s="39" t="s">
        <v>28</v>
      </c>
      <c r="B5" s="40"/>
      <c r="C5" s="40"/>
      <c r="D5" s="40">
        <v>-1.25</v>
      </c>
      <c r="E5" s="242"/>
      <c r="F5" s="242">
        <f>D5</f>
        <v>-1.25</v>
      </c>
      <c r="G5" s="85"/>
      <c r="H5" s="51">
        <v>43832</v>
      </c>
      <c r="I5" s="52"/>
      <c r="J5" s="53"/>
      <c r="K5" s="53"/>
      <c r="L5" s="54"/>
      <c r="M5" s="55" t="s">
        <v>38</v>
      </c>
      <c r="N5" s="51">
        <v>43863</v>
      </c>
      <c r="O5" s="56"/>
      <c r="P5" s="57"/>
      <c r="Q5" s="57"/>
      <c r="R5" s="58"/>
      <c r="S5" s="59"/>
      <c r="T5" s="84"/>
      <c r="U5" s="51">
        <v>43892</v>
      </c>
      <c r="V5" s="52">
        <v>0.54166666666666663</v>
      </c>
      <c r="W5" s="67">
        <v>0.72916666666666663</v>
      </c>
      <c r="X5" s="53"/>
      <c r="Y5" s="54">
        <f>W5-V5-X5</f>
        <v>0.1875</v>
      </c>
      <c r="Z5" s="91"/>
      <c r="AA5" s="96" t="s">
        <v>75</v>
      </c>
      <c r="AB5" s="104"/>
      <c r="AC5" s="115"/>
      <c r="AD5" s="51">
        <v>43923</v>
      </c>
      <c r="AE5" s="52"/>
      <c r="AF5" s="160"/>
      <c r="AG5" s="126"/>
      <c r="AH5" s="127">
        <f>AF5-AE5-AG5</f>
        <v>0</v>
      </c>
      <c r="AI5" s="176">
        <v>0</v>
      </c>
      <c r="AJ5" s="97" t="s">
        <v>71</v>
      </c>
      <c r="AK5" s="168">
        <f>4.75*2</f>
        <v>9.5</v>
      </c>
      <c r="AL5" s="169"/>
      <c r="AM5" s="162">
        <v>43953</v>
      </c>
      <c r="AN5" s="56"/>
      <c r="AO5" s="57"/>
      <c r="AP5" s="57"/>
      <c r="AQ5" s="58"/>
      <c r="AR5" s="68"/>
      <c r="AS5" s="51">
        <v>43984</v>
      </c>
      <c r="AT5" s="52">
        <v>0.30208333333333331</v>
      </c>
      <c r="AU5" s="67">
        <v>0.51041666666666663</v>
      </c>
      <c r="AV5" s="53"/>
      <c r="AW5" s="54">
        <f t="shared" ref="AW5:AW7" si="3">AU5-AT5-AV5</f>
        <v>0.20833333333333331</v>
      </c>
      <c r="AX5" s="59"/>
      <c r="AY5" s="51">
        <v>44014</v>
      </c>
      <c r="AZ5" s="52">
        <v>0.30208333333333331</v>
      </c>
      <c r="BA5" s="67">
        <v>0.51041666666666663</v>
      </c>
      <c r="BB5" s="53"/>
      <c r="BC5" s="54">
        <f t="shared" si="0"/>
        <v>0.20833333333333331</v>
      </c>
      <c r="BD5" s="59"/>
      <c r="BE5" s="51">
        <v>44045</v>
      </c>
      <c r="BF5" s="56"/>
      <c r="BG5" s="57"/>
      <c r="BH5" s="57"/>
      <c r="BI5" s="58"/>
      <c r="BJ5" s="68"/>
      <c r="BK5" s="51">
        <v>44076</v>
      </c>
      <c r="BL5" s="52">
        <v>0.30208333333333331</v>
      </c>
      <c r="BM5" s="67">
        <v>0.6875</v>
      </c>
      <c r="BN5" s="67">
        <v>2.0833333333333332E-2</v>
      </c>
      <c r="BO5" s="54">
        <f t="shared" si="1"/>
        <v>0.36458333333333337</v>
      </c>
      <c r="BP5" s="59"/>
      <c r="BQ5" s="51">
        <v>44106</v>
      </c>
      <c r="BR5" s="52"/>
      <c r="BS5" s="53"/>
      <c r="BT5" s="53"/>
      <c r="BU5" s="54"/>
      <c r="BV5" s="59"/>
      <c r="BW5" s="51">
        <v>44137</v>
      </c>
      <c r="BX5" s="52">
        <v>0.30208333333333331</v>
      </c>
      <c r="BY5" s="67">
        <v>0.53125</v>
      </c>
      <c r="BZ5" s="53"/>
      <c r="CA5" s="54">
        <f>BY5-BX5-BZ5</f>
        <v>0.22916666666666669</v>
      </c>
      <c r="CB5" s="59"/>
      <c r="CC5" s="51">
        <v>44167</v>
      </c>
      <c r="CD5" s="52">
        <v>0.30208333333333331</v>
      </c>
      <c r="CE5" s="67">
        <v>0.51041666666666663</v>
      </c>
      <c r="CF5" s="53"/>
      <c r="CG5" s="54">
        <f>CE5-CD5-CF5</f>
        <v>0.20833333333333331</v>
      </c>
      <c r="CH5" s="59"/>
    </row>
    <row r="6" spans="1:86" s="17" customFormat="1" ht="15.75" thickBot="1" x14ac:dyDescent="0.3">
      <c r="B6" s="18"/>
      <c r="C6" s="18"/>
      <c r="D6" s="18"/>
      <c r="E6" s="241"/>
      <c r="F6" s="242"/>
      <c r="G6" s="85"/>
      <c r="H6" s="51">
        <v>43833</v>
      </c>
      <c r="I6" s="52"/>
      <c r="J6" s="53"/>
      <c r="K6" s="53"/>
      <c r="L6" s="54"/>
      <c r="M6" s="55" t="s">
        <v>39</v>
      </c>
      <c r="N6" s="51">
        <v>43864</v>
      </c>
      <c r="O6" s="52">
        <v>0.54166666666666663</v>
      </c>
      <c r="P6" s="53">
        <v>0.6875</v>
      </c>
      <c r="Q6" s="53"/>
      <c r="R6" s="54">
        <f>P6-O6-Q6</f>
        <v>0.14583333333333337</v>
      </c>
      <c r="S6" s="59"/>
      <c r="T6" s="85"/>
      <c r="U6" s="51">
        <v>43893</v>
      </c>
      <c r="V6" s="52">
        <v>0.30208333333333331</v>
      </c>
      <c r="W6" s="53">
        <v>0.6875</v>
      </c>
      <c r="X6" s="53">
        <v>2.0833333333333332E-2</v>
      </c>
      <c r="Y6" s="54">
        <f t="shared" ref="Y6:Y9" si="4">W6-V6-X6</f>
        <v>0.36458333333333337</v>
      </c>
      <c r="Z6" s="91"/>
      <c r="AA6" s="96" t="s">
        <v>76</v>
      </c>
      <c r="AB6" s="104"/>
      <c r="AC6" s="115"/>
      <c r="AD6" s="51">
        <v>43924</v>
      </c>
      <c r="AE6" s="52"/>
      <c r="AF6" s="178"/>
      <c r="AG6" s="134"/>
      <c r="AH6" s="135"/>
      <c r="AI6" s="136"/>
      <c r="AK6" s="170"/>
      <c r="AL6" s="169"/>
      <c r="AM6" s="162">
        <v>43954</v>
      </c>
      <c r="AN6" s="56"/>
      <c r="AO6" s="57"/>
      <c r="AP6" s="57"/>
      <c r="AQ6" s="58"/>
      <c r="AR6" s="68"/>
      <c r="AS6" s="51">
        <v>43985</v>
      </c>
      <c r="AT6" s="52">
        <v>0.30208333333333331</v>
      </c>
      <c r="AU6" s="67">
        <v>0.53125</v>
      </c>
      <c r="AV6" s="53"/>
      <c r="AW6" s="54">
        <f t="shared" si="3"/>
        <v>0.22916666666666669</v>
      </c>
      <c r="AX6" s="59"/>
      <c r="AY6" s="51">
        <v>44015</v>
      </c>
      <c r="AZ6" s="52"/>
      <c r="BA6" s="53"/>
      <c r="BB6" s="53"/>
      <c r="BC6" s="54"/>
      <c r="BD6" s="59"/>
      <c r="BE6" s="51">
        <v>44046</v>
      </c>
      <c r="BF6" s="52">
        <v>0.30208333333333331</v>
      </c>
      <c r="BG6" s="53">
        <v>0.63541666666666663</v>
      </c>
      <c r="BH6" s="53">
        <v>2.0833333333333332E-2</v>
      </c>
      <c r="BI6" s="54"/>
      <c r="BJ6" s="55" t="s">
        <v>51</v>
      </c>
      <c r="BK6" s="51">
        <v>44077</v>
      </c>
      <c r="BL6" s="52">
        <v>0.30208333333333331</v>
      </c>
      <c r="BM6" s="236">
        <v>0.5</v>
      </c>
      <c r="BN6" s="53"/>
      <c r="BO6" s="54">
        <f t="shared" si="1"/>
        <v>0.19791666666666669</v>
      </c>
      <c r="BP6" s="59"/>
      <c r="BQ6" s="51">
        <v>44107</v>
      </c>
      <c r="BR6" s="56"/>
      <c r="BS6" s="57"/>
      <c r="BT6" s="57"/>
      <c r="BU6" s="58"/>
      <c r="BV6" s="68"/>
      <c r="BW6" s="51">
        <v>44138</v>
      </c>
      <c r="BX6" s="52">
        <v>0.30208333333333331</v>
      </c>
      <c r="BY6" s="67">
        <v>0.53125</v>
      </c>
      <c r="BZ6" s="53"/>
      <c r="CA6" s="54">
        <f t="shared" ref="CA6:CA8" si="5">BY6-BX6-BZ6</f>
        <v>0.22916666666666669</v>
      </c>
      <c r="CB6" s="59"/>
      <c r="CC6" s="51">
        <v>44168</v>
      </c>
      <c r="CD6" s="52">
        <v>0.30208333333333331</v>
      </c>
      <c r="CE6" s="67">
        <v>0.64583333333333337</v>
      </c>
      <c r="CF6" s="67">
        <v>2.0833333333333332E-2</v>
      </c>
      <c r="CG6" s="54">
        <f>CE6-CD6-CF6</f>
        <v>0.32291666666666674</v>
      </c>
      <c r="CH6" s="59"/>
    </row>
    <row r="7" spans="1:86" s="17" customFormat="1" x14ac:dyDescent="0.25">
      <c r="A7" s="19" t="s">
        <v>7</v>
      </c>
      <c r="B7" s="20">
        <v>85</v>
      </c>
      <c r="C7" s="21">
        <v>88.5</v>
      </c>
      <c r="D7" s="21">
        <f>C7-B7</f>
        <v>3.5</v>
      </c>
      <c r="E7" s="243"/>
      <c r="F7" s="258">
        <f>D7+E7</f>
        <v>3.5</v>
      </c>
      <c r="G7" s="87"/>
      <c r="H7" s="51">
        <v>43834</v>
      </c>
      <c r="I7" s="56"/>
      <c r="J7" s="57"/>
      <c r="K7" s="57"/>
      <c r="L7" s="58"/>
      <c r="M7" s="59"/>
      <c r="N7" s="51">
        <v>43865</v>
      </c>
      <c r="O7" s="52">
        <v>0.30208333333333331</v>
      </c>
      <c r="P7" s="53">
        <v>0.6875</v>
      </c>
      <c r="Q7" s="53">
        <v>2.0833333333333332E-2</v>
      </c>
      <c r="R7" s="54">
        <f t="shared" ref="R7:R9" si="6">P7-O7-Q7</f>
        <v>0.36458333333333337</v>
      </c>
      <c r="S7" s="59"/>
      <c r="T7" s="84"/>
      <c r="U7" s="51">
        <v>43894</v>
      </c>
      <c r="V7" s="52">
        <v>0.30208333333333331</v>
      </c>
      <c r="W7" s="67">
        <v>0.52083333333333337</v>
      </c>
      <c r="X7" s="53"/>
      <c r="Y7" s="54">
        <f t="shared" si="4"/>
        <v>0.21875000000000006</v>
      </c>
      <c r="Z7" s="91"/>
      <c r="AA7" s="96" t="s">
        <v>76</v>
      </c>
      <c r="AB7" s="104"/>
      <c r="AC7" s="115"/>
      <c r="AD7" s="51">
        <v>43925</v>
      </c>
      <c r="AE7" s="56"/>
      <c r="AF7" s="179"/>
      <c r="AG7" s="188"/>
      <c r="AH7" s="189"/>
      <c r="AJ7" s="95"/>
      <c r="AK7" s="168"/>
      <c r="AL7" s="169"/>
      <c r="AM7" s="162">
        <v>43955</v>
      </c>
      <c r="AN7" s="52">
        <v>0.30208333333333331</v>
      </c>
      <c r="AO7" s="67">
        <v>0.53125</v>
      </c>
      <c r="AP7" s="53"/>
      <c r="AQ7" s="54">
        <f>AO7-AN7-AP7</f>
        <v>0.22916666666666669</v>
      </c>
      <c r="AR7" s="59"/>
      <c r="AS7" s="51">
        <v>43986</v>
      </c>
      <c r="AT7" s="52">
        <v>0.30208333333333331</v>
      </c>
      <c r="AU7" s="67">
        <v>0.52083333333333337</v>
      </c>
      <c r="AV7" s="53"/>
      <c r="AW7" s="54">
        <f t="shared" si="3"/>
        <v>0.21875000000000006</v>
      </c>
      <c r="AX7" s="59"/>
      <c r="AY7" s="51">
        <v>44016</v>
      </c>
      <c r="AZ7" s="56"/>
      <c r="BA7" s="57"/>
      <c r="BB7" s="57"/>
      <c r="BC7" s="58"/>
      <c r="BD7" s="68"/>
      <c r="BE7" s="51">
        <v>44047</v>
      </c>
      <c r="BF7" s="52">
        <v>0.30208333333333331</v>
      </c>
      <c r="BG7" s="53">
        <v>0.5</v>
      </c>
      <c r="BH7" s="53"/>
      <c r="BI7" s="54"/>
      <c r="BJ7" s="55" t="s">
        <v>51</v>
      </c>
      <c r="BK7" s="51">
        <v>44078</v>
      </c>
      <c r="BL7" s="52"/>
      <c r="BM7" s="53"/>
      <c r="BN7" s="53"/>
      <c r="BO7" s="54"/>
      <c r="BP7" s="59"/>
      <c r="BQ7" s="51">
        <v>44108</v>
      </c>
      <c r="BR7" s="56"/>
      <c r="BS7" s="57"/>
      <c r="BT7" s="57"/>
      <c r="BU7" s="58"/>
      <c r="BV7" s="68"/>
      <c r="BW7" s="51">
        <v>44139</v>
      </c>
      <c r="BX7" s="52">
        <v>0.30208333333333331</v>
      </c>
      <c r="BY7" s="67">
        <v>0.52083333333333337</v>
      </c>
      <c r="BZ7" s="53"/>
      <c r="CA7" s="54">
        <f t="shared" si="5"/>
        <v>0.21875000000000006</v>
      </c>
      <c r="CB7" s="59"/>
      <c r="CC7" s="51">
        <v>44169</v>
      </c>
      <c r="CD7" s="67">
        <v>0.30208333333333331</v>
      </c>
      <c r="CE7" s="67">
        <v>0.52083333333333337</v>
      </c>
      <c r="CF7" s="67"/>
      <c r="CG7" s="54">
        <f>CE7-CD7-CF7</f>
        <v>0.21875000000000006</v>
      </c>
      <c r="CH7" s="59"/>
    </row>
    <row r="8" spans="1:86" s="17" customFormat="1" x14ac:dyDescent="0.25">
      <c r="A8" s="22" t="s">
        <v>8</v>
      </c>
      <c r="B8" s="20">
        <v>85</v>
      </c>
      <c r="C8" s="21">
        <v>88.25</v>
      </c>
      <c r="D8" s="21">
        <f t="shared" ref="D8:D18" si="7">C8-B8</f>
        <v>3.25</v>
      </c>
      <c r="E8" s="243"/>
      <c r="F8" s="258">
        <f t="shared" ref="F8:F18" si="8">D8+E8</f>
        <v>3.25</v>
      </c>
      <c r="G8" s="87"/>
      <c r="H8" s="51">
        <v>43835</v>
      </c>
      <c r="I8" s="56"/>
      <c r="J8" s="57"/>
      <c r="K8" s="57"/>
      <c r="L8" s="58"/>
      <c r="M8" s="59"/>
      <c r="N8" s="51">
        <v>43866</v>
      </c>
      <c r="O8" s="52">
        <v>0.30208333333333331</v>
      </c>
      <c r="P8" s="67">
        <v>0.52083333333333337</v>
      </c>
      <c r="Q8" s="53"/>
      <c r="R8" s="54">
        <f t="shared" si="6"/>
        <v>0.21875000000000006</v>
      </c>
      <c r="S8" s="59"/>
      <c r="T8" s="84"/>
      <c r="U8" s="51">
        <v>43895</v>
      </c>
      <c r="V8" s="52">
        <v>0.30208333333333331</v>
      </c>
      <c r="W8" s="83">
        <v>0.5</v>
      </c>
      <c r="X8" s="53"/>
      <c r="Y8" s="54">
        <f t="shared" si="4"/>
        <v>0.19791666666666669</v>
      </c>
      <c r="Z8" s="91"/>
      <c r="AA8" s="96"/>
      <c r="AB8" s="104"/>
      <c r="AC8" s="115"/>
      <c r="AD8" s="51">
        <v>43926</v>
      </c>
      <c r="AE8" s="56"/>
      <c r="AF8" s="179"/>
      <c r="AG8" s="188"/>
      <c r="AH8" s="189"/>
      <c r="AI8" s="182"/>
      <c r="AJ8" s="182"/>
      <c r="AK8" s="168"/>
      <c r="AL8" s="169"/>
      <c r="AM8" s="162">
        <v>43956</v>
      </c>
      <c r="AN8" s="67">
        <v>0.29166666666666669</v>
      </c>
      <c r="AO8" s="67">
        <v>0.52083333333333337</v>
      </c>
      <c r="AP8" s="53"/>
      <c r="AQ8" s="54">
        <f t="shared" ref="AQ8:AQ10" si="9">AO8-AN8-AP8</f>
        <v>0.22916666666666669</v>
      </c>
      <c r="AR8" s="59"/>
      <c r="AS8" s="51">
        <v>43987</v>
      </c>
      <c r="AT8" s="52"/>
      <c r="AU8" s="53"/>
      <c r="AV8" s="53"/>
      <c r="AW8" s="54"/>
      <c r="AX8" s="59"/>
      <c r="AY8" s="51">
        <v>44017</v>
      </c>
      <c r="AZ8" s="56"/>
      <c r="BA8" s="57"/>
      <c r="BB8" s="57"/>
      <c r="BC8" s="58"/>
      <c r="BD8" s="68"/>
      <c r="BE8" s="51">
        <v>44048</v>
      </c>
      <c r="BF8" s="52">
        <v>0.30208333333333331</v>
      </c>
      <c r="BG8" s="212">
        <v>0.5</v>
      </c>
      <c r="BH8" s="53"/>
      <c r="BI8" s="54"/>
      <c r="BJ8" s="55" t="s">
        <v>51</v>
      </c>
      <c r="BK8" s="51">
        <v>44079</v>
      </c>
      <c r="BL8" s="56"/>
      <c r="BM8" s="57"/>
      <c r="BN8" s="57"/>
      <c r="BO8" s="58"/>
      <c r="BP8" s="68"/>
      <c r="BQ8" s="51">
        <v>44109</v>
      </c>
      <c r="BR8" s="52">
        <v>0.30208333333333331</v>
      </c>
      <c r="BS8" s="53">
        <v>0.63541666666666663</v>
      </c>
      <c r="BT8" s="53">
        <v>2.0833333333333332E-2</v>
      </c>
      <c r="BU8" s="54">
        <f>BS8-BR8-BT8</f>
        <v>0.3125</v>
      </c>
      <c r="BV8" s="59"/>
      <c r="BW8" s="51">
        <v>44140</v>
      </c>
      <c r="BX8" s="52">
        <v>0.30208333333333331</v>
      </c>
      <c r="BY8" s="67">
        <v>0.54166666666666663</v>
      </c>
      <c r="BZ8" s="53"/>
      <c r="CA8" s="54">
        <f t="shared" si="5"/>
        <v>0.23958333333333331</v>
      </c>
      <c r="CB8" s="59"/>
      <c r="CC8" s="51">
        <v>44170</v>
      </c>
      <c r="CD8" s="56"/>
      <c r="CE8" s="57"/>
      <c r="CF8" s="57"/>
      <c r="CG8" s="58"/>
      <c r="CH8" s="68"/>
    </row>
    <row r="9" spans="1:86" s="17" customFormat="1" x14ac:dyDescent="0.25">
      <c r="A9" s="22" t="s">
        <v>9</v>
      </c>
      <c r="B9" s="20">
        <v>96.75</v>
      </c>
      <c r="C9" s="21">
        <v>66.75</v>
      </c>
      <c r="D9" s="215">
        <v>4.5</v>
      </c>
      <c r="E9" s="238"/>
      <c r="F9" s="258">
        <f t="shared" si="8"/>
        <v>4.5</v>
      </c>
      <c r="G9" s="217">
        <v>34.5</v>
      </c>
      <c r="H9" s="51">
        <v>43836</v>
      </c>
      <c r="I9" s="52">
        <v>0.54166666666666663</v>
      </c>
      <c r="J9" s="53">
        <v>0.6875</v>
      </c>
      <c r="K9" s="53"/>
      <c r="L9" s="54">
        <f>J9-I9-K9</f>
        <v>0.14583333333333337</v>
      </c>
      <c r="M9" s="59"/>
      <c r="N9" s="51">
        <v>43867</v>
      </c>
      <c r="O9" s="52">
        <v>0.30208333333333331</v>
      </c>
      <c r="P9" s="82">
        <v>0.5</v>
      </c>
      <c r="Q9" s="53"/>
      <c r="R9" s="54">
        <f t="shared" si="6"/>
        <v>0.19791666666666669</v>
      </c>
      <c r="S9" s="59"/>
      <c r="T9" s="85"/>
      <c r="U9" s="51">
        <v>43896</v>
      </c>
      <c r="V9" s="67">
        <v>0.34375</v>
      </c>
      <c r="W9" s="67">
        <v>0.42708333333333331</v>
      </c>
      <c r="X9" s="53"/>
      <c r="Y9" s="54">
        <f t="shared" si="4"/>
        <v>8.3333333333333315E-2</v>
      </c>
      <c r="Z9" s="91"/>
      <c r="AA9" s="96" t="s">
        <v>77</v>
      </c>
      <c r="AB9" s="104">
        <v>21.25</v>
      </c>
      <c r="AC9" s="115"/>
      <c r="AD9" s="51">
        <v>43927</v>
      </c>
      <c r="AE9" s="52">
        <v>0.54166666666666663</v>
      </c>
      <c r="AF9" s="180">
        <v>0.69791666666666663</v>
      </c>
      <c r="AG9" s="134"/>
      <c r="AH9" s="135">
        <f>AF9-AE9-AG9</f>
        <v>0.15625</v>
      </c>
      <c r="AI9" s="177"/>
      <c r="AJ9" s="96"/>
      <c r="AK9" s="168"/>
      <c r="AL9" s="169"/>
      <c r="AM9" s="162">
        <v>43957</v>
      </c>
      <c r="AN9" s="67">
        <v>0.29166666666666669</v>
      </c>
      <c r="AO9" s="67">
        <v>0.53125</v>
      </c>
      <c r="AP9" s="53"/>
      <c r="AQ9" s="54">
        <f t="shared" si="9"/>
        <v>0.23958333333333331</v>
      </c>
      <c r="AR9" s="59"/>
      <c r="AS9" s="51">
        <v>43988</v>
      </c>
      <c r="AT9" s="56"/>
      <c r="AU9" s="57"/>
      <c r="AV9" s="57"/>
      <c r="AW9" s="58"/>
      <c r="AX9" s="68"/>
      <c r="AY9" s="51">
        <v>44018</v>
      </c>
      <c r="AZ9" s="52">
        <v>0.30208333333333331</v>
      </c>
      <c r="BA9" s="67">
        <v>0.70833333333333337</v>
      </c>
      <c r="BB9" s="53">
        <v>2.0833333333333332E-2</v>
      </c>
      <c r="BC9" s="54">
        <f>BA9-AZ9-BB9</f>
        <v>0.38541666666666674</v>
      </c>
      <c r="BD9" s="59"/>
      <c r="BE9" s="51">
        <v>44049</v>
      </c>
      <c r="BF9" s="52">
        <v>0.30208333333333331</v>
      </c>
      <c r="BG9" s="212">
        <v>0.5</v>
      </c>
      <c r="BH9" s="53"/>
      <c r="BI9" s="54"/>
      <c r="BJ9" s="55" t="s">
        <v>51</v>
      </c>
      <c r="BK9" s="51">
        <v>44080</v>
      </c>
      <c r="BL9" s="56"/>
      <c r="BM9" s="57"/>
      <c r="BN9" s="57"/>
      <c r="BO9" s="58"/>
      <c r="BP9" s="68"/>
      <c r="BQ9" s="51">
        <v>44110</v>
      </c>
      <c r="BR9" s="52">
        <v>0.30208333333333331</v>
      </c>
      <c r="BS9" s="53">
        <v>0.5</v>
      </c>
      <c r="BT9" s="53"/>
      <c r="BU9" s="54">
        <f t="shared" ref="BU9:BU11" si="10">BS9-BR9-BT9</f>
        <v>0.19791666666666669</v>
      </c>
      <c r="BV9" s="59"/>
      <c r="BW9" s="51">
        <v>44141</v>
      </c>
      <c r="BX9" s="52"/>
      <c r="BY9" s="53"/>
      <c r="BZ9" s="53"/>
      <c r="CA9" s="54"/>
      <c r="CB9" s="59"/>
      <c r="CC9" s="51">
        <v>44171</v>
      </c>
      <c r="CD9" s="56"/>
      <c r="CE9" s="57"/>
      <c r="CF9" s="57"/>
      <c r="CG9" s="58"/>
      <c r="CH9" s="68"/>
    </row>
    <row r="10" spans="1:86" s="17" customFormat="1" x14ac:dyDescent="0.25">
      <c r="A10" s="22" t="s">
        <v>1</v>
      </c>
      <c r="B10" s="20">
        <v>91</v>
      </c>
      <c r="C10" s="23">
        <v>86.5</v>
      </c>
      <c r="D10" s="215">
        <v>0</v>
      </c>
      <c r="E10" s="238"/>
      <c r="F10" s="258">
        <f t="shared" si="8"/>
        <v>0</v>
      </c>
      <c r="G10" s="217">
        <v>4.5</v>
      </c>
      <c r="H10" s="51">
        <v>43837</v>
      </c>
      <c r="I10" s="52">
        <v>0.30208333333333331</v>
      </c>
      <c r="J10" s="53">
        <v>0.6875</v>
      </c>
      <c r="K10" s="53">
        <v>2.0833333333333332E-2</v>
      </c>
      <c r="L10" s="54">
        <f t="shared" ref="L10:L12" si="11">J10-I10-K10</f>
        <v>0.36458333333333337</v>
      </c>
      <c r="M10" s="59"/>
      <c r="N10" s="51">
        <v>43868</v>
      </c>
      <c r="O10" s="52"/>
      <c r="P10" s="53"/>
      <c r="Q10" s="53"/>
      <c r="R10" s="54"/>
      <c r="S10" s="59"/>
      <c r="T10" s="84"/>
      <c r="U10" s="51">
        <v>43897</v>
      </c>
      <c r="V10" s="56"/>
      <c r="W10" s="57"/>
      <c r="X10" s="57"/>
      <c r="Y10" s="58"/>
      <c r="Z10" s="92"/>
      <c r="AA10" s="95"/>
      <c r="AB10" s="104"/>
      <c r="AC10" s="115"/>
      <c r="AD10" s="51">
        <v>43928</v>
      </c>
      <c r="AE10" s="52">
        <v>0.30208333333333331</v>
      </c>
      <c r="AF10" s="180">
        <v>0.51041666666666663</v>
      </c>
      <c r="AG10" s="134"/>
      <c r="AH10" s="135">
        <f>AF10-AE10-AG10</f>
        <v>0.20833333333333331</v>
      </c>
      <c r="AI10" s="177"/>
      <c r="AJ10" s="96"/>
      <c r="AK10" s="168"/>
      <c r="AL10" s="169"/>
      <c r="AM10" s="162">
        <v>43958</v>
      </c>
      <c r="AN10" s="67">
        <v>0.29166666666666669</v>
      </c>
      <c r="AO10" s="67">
        <v>0.5625</v>
      </c>
      <c r="AP10" s="53"/>
      <c r="AQ10" s="54">
        <f t="shared" si="9"/>
        <v>0.27083333333333331</v>
      </c>
      <c r="AR10" s="59"/>
      <c r="AS10" s="51">
        <v>43989</v>
      </c>
      <c r="AT10" s="56"/>
      <c r="AU10" s="57"/>
      <c r="AV10" s="57"/>
      <c r="AW10" s="58"/>
      <c r="AX10" s="68"/>
      <c r="AY10" s="51">
        <v>44019</v>
      </c>
      <c r="AZ10" s="52">
        <v>0.30208333333333331</v>
      </c>
      <c r="BA10" s="67">
        <v>0.51041666666666663</v>
      </c>
      <c r="BB10" s="53"/>
      <c r="BC10" s="54">
        <f t="shared" ref="BC10:BC12" si="12">BA10-AZ10-BB10</f>
        <v>0.20833333333333331</v>
      </c>
      <c r="BD10" s="59"/>
      <c r="BE10" s="51">
        <v>44050</v>
      </c>
      <c r="BF10" s="52"/>
      <c r="BG10" s="53"/>
      <c r="BH10" s="53"/>
      <c r="BI10" s="54"/>
      <c r="BJ10" s="59"/>
      <c r="BK10" s="51">
        <v>44081</v>
      </c>
      <c r="BL10" s="52">
        <v>0.30208333333333331</v>
      </c>
      <c r="BM10" s="53">
        <v>0.63541666666666663</v>
      </c>
      <c r="BN10" s="53">
        <v>2.0833333333333332E-2</v>
      </c>
      <c r="BO10" s="54">
        <f>BM10-BL10-BN10</f>
        <v>0.3125</v>
      </c>
      <c r="BP10" s="59"/>
      <c r="BQ10" s="51">
        <v>44111</v>
      </c>
      <c r="BR10" s="52">
        <v>0.30208333333333331</v>
      </c>
      <c r="BS10" s="67">
        <v>0.51041666666666663</v>
      </c>
      <c r="BT10" s="53"/>
      <c r="BU10" s="54">
        <f t="shared" si="10"/>
        <v>0.20833333333333331</v>
      </c>
      <c r="BV10" s="59"/>
      <c r="BW10" s="51">
        <v>44142</v>
      </c>
      <c r="BX10" s="56"/>
      <c r="BY10" s="57"/>
      <c r="BZ10" s="57"/>
      <c r="CA10" s="58"/>
      <c r="CB10" s="68"/>
      <c r="CC10" s="51">
        <v>44172</v>
      </c>
      <c r="CD10" s="52">
        <v>0.30208333333333331</v>
      </c>
      <c r="CE10" s="67">
        <v>0.51041666666666663</v>
      </c>
      <c r="CF10" s="53"/>
      <c r="CG10" s="54">
        <f>CE10-CD10-CF10</f>
        <v>0.20833333333333331</v>
      </c>
      <c r="CH10" s="59"/>
    </row>
    <row r="11" spans="1:86" s="17" customFormat="1" x14ac:dyDescent="0.25">
      <c r="A11" s="22" t="s">
        <v>2</v>
      </c>
      <c r="B11" s="20">
        <v>80.25</v>
      </c>
      <c r="C11" s="216">
        <v>84.5</v>
      </c>
      <c r="D11" s="216">
        <f t="shared" si="7"/>
        <v>4.25</v>
      </c>
      <c r="E11" s="253"/>
      <c r="F11" s="258">
        <f t="shared" si="8"/>
        <v>4.25</v>
      </c>
      <c r="G11" s="85"/>
      <c r="H11" s="51">
        <v>43838</v>
      </c>
      <c r="I11" s="52">
        <v>0.30208333333333331</v>
      </c>
      <c r="J11" s="60">
        <v>0.5</v>
      </c>
      <c r="K11" s="53"/>
      <c r="L11" s="54">
        <f t="shared" si="11"/>
        <v>0.19791666666666669</v>
      </c>
      <c r="M11" s="59"/>
      <c r="N11" s="51">
        <v>43869</v>
      </c>
      <c r="O11" s="56"/>
      <c r="P11" s="57"/>
      <c r="Q11" s="57"/>
      <c r="R11" s="58"/>
      <c r="S11" s="59"/>
      <c r="T11" s="84"/>
      <c r="U11" s="51">
        <v>43898</v>
      </c>
      <c r="V11" s="56"/>
      <c r="W11" s="57"/>
      <c r="X11" s="57"/>
      <c r="Y11" s="58"/>
      <c r="Z11" s="92"/>
      <c r="AA11" s="95"/>
      <c r="AB11" s="104"/>
      <c r="AC11" s="115"/>
      <c r="AD11" s="51">
        <v>43929</v>
      </c>
      <c r="AE11" s="52">
        <v>0.30208333333333331</v>
      </c>
      <c r="AF11" s="180">
        <v>0.51041666666666663</v>
      </c>
      <c r="AG11" s="134"/>
      <c r="AH11" s="135">
        <f>AF11-AE11-AG11</f>
        <v>0.20833333333333331</v>
      </c>
      <c r="AI11" s="177"/>
      <c r="AJ11" s="96"/>
      <c r="AK11" s="168"/>
      <c r="AL11" s="169"/>
      <c r="AM11" s="162">
        <v>43959</v>
      </c>
      <c r="AN11" s="52"/>
      <c r="AO11" s="53"/>
      <c r="AP11" s="53"/>
      <c r="AQ11" s="54"/>
      <c r="AR11" s="59"/>
      <c r="AS11" s="51">
        <v>43990</v>
      </c>
      <c r="AT11" s="52">
        <v>0.30208333333333331</v>
      </c>
      <c r="AU11" s="218">
        <v>0.63541666666666663</v>
      </c>
      <c r="AV11" s="53">
        <v>2.0833333333333332E-2</v>
      </c>
      <c r="AW11" s="54">
        <f>AU11-AT11-AV11</f>
        <v>0.3125</v>
      </c>
      <c r="AX11" s="59"/>
      <c r="AY11" s="51">
        <v>44020</v>
      </c>
      <c r="AZ11" s="52">
        <v>0.30208333333333331</v>
      </c>
      <c r="BA11" s="211">
        <v>0.5</v>
      </c>
      <c r="BB11" s="53"/>
      <c r="BC11" s="54">
        <f t="shared" si="12"/>
        <v>0.19791666666666669</v>
      </c>
      <c r="BD11" s="59"/>
      <c r="BE11" s="51">
        <v>44051</v>
      </c>
      <c r="BF11" s="56"/>
      <c r="BG11" s="57"/>
      <c r="BH11" s="57"/>
      <c r="BI11" s="58"/>
      <c r="BJ11" s="68"/>
      <c r="BK11" s="51">
        <v>44082</v>
      </c>
      <c r="BL11" s="52">
        <v>0.30208333333333331</v>
      </c>
      <c r="BM11" s="53">
        <v>0.5</v>
      </c>
      <c r="BN11" s="53"/>
      <c r="BO11" s="54">
        <f t="shared" ref="BO11:BO13" si="13">BM11-BL11-BN11</f>
        <v>0.19791666666666669</v>
      </c>
      <c r="BP11" s="59"/>
      <c r="BQ11" s="51">
        <v>44112</v>
      </c>
      <c r="BR11" s="52">
        <v>0.30208333333333331</v>
      </c>
      <c r="BS11" s="67">
        <v>0.51041666666666663</v>
      </c>
      <c r="BT11" s="53"/>
      <c r="BU11" s="54">
        <f t="shared" si="10"/>
        <v>0.20833333333333331</v>
      </c>
      <c r="BV11" s="59"/>
      <c r="BW11" s="51">
        <v>44143</v>
      </c>
      <c r="BX11" s="56"/>
      <c r="BY11" s="57"/>
      <c r="BZ11" s="57"/>
      <c r="CA11" s="58"/>
      <c r="CB11" s="68"/>
      <c r="CC11" s="51">
        <v>44173</v>
      </c>
      <c r="CD11" s="52">
        <v>0.30208333333333331</v>
      </c>
      <c r="CE11" s="53">
        <v>0.5</v>
      </c>
      <c r="CF11" s="53"/>
      <c r="CG11" s="54">
        <f>CE11-CD11-CF11</f>
        <v>0.19791666666666669</v>
      </c>
      <c r="CH11" s="59"/>
    </row>
    <row r="12" spans="1:86" s="17" customFormat="1" x14ac:dyDescent="0.25">
      <c r="A12" s="22" t="s">
        <v>10</v>
      </c>
      <c r="B12" s="20">
        <v>89.75</v>
      </c>
      <c r="C12" s="21">
        <v>95</v>
      </c>
      <c r="D12" s="21">
        <f t="shared" si="7"/>
        <v>5.25</v>
      </c>
      <c r="E12" s="243"/>
      <c r="F12" s="258">
        <f t="shared" si="8"/>
        <v>5.25</v>
      </c>
      <c r="G12" s="85"/>
      <c r="H12" s="51">
        <v>43839</v>
      </c>
      <c r="I12" s="52">
        <v>0.30208333333333331</v>
      </c>
      <c r="J12" s="67">
        <v>0.52083333333333337</v>
      </c>
      <c r="K12" s="53"/>
      <c r="L12" s="54">
        <f t="shared" si="11"/>
        <v>0.21875000000000006</v>
      </c>
      <c r="M12" s="59"/>
      <c r="N12" s="51">
        <v>43870</v>
      </c>
      <c r="O12" s="56"/>
      <c r="P12" s="57"/>
      <c r="Q12" s="57"/>
      <c r="R12" s="58"/>
      <c r="S12" s="59"/>
      <c r="T12" s="84"/>
      <c r="U12" s="51">
        <v>43899</v>
      </c>
      <c r="V12" s="52">
        <v>0.54166666666666663</v>
      </c>
      <c r="W12" s="53">
        <v>0.6875</v>
      </c>
      <c r="X12" s="53"/>
      <c r="Y12" s="54">
        <f>W12-V12-X12</f>
        <v>0.14583333333333337</v>
      </c>
      <c r="Z12" s="91"/>
      <c r="AA12" s="96"/>
      <c r="AB12" s="104"/>
      <c r="AC12" s="115"/>
      <c r="AD12" s="51">
        <v>43930</v>
      </c>
      <c r="AE12" s="52">
        <v>0.30208333333333331</v>
      </c>
      <c r="AF12" s="180">
        <v>0.46875</v>
      </c>
      <c r="AG12" s="134"/>
      <c r="AH12" s="135">
        <f>AF12-AE12-AG12</f>
        <v>0.16666666666666669</v>
      </c>
      <c r="AI12" s="177"/>
      <c r="AJ12" s="96"/>
      <c r="AK12" s="168">
        <f>21.25</f>
        <v>21.25</v>
      </c>
      <c r="AL12" s="169"/>
      <c r="AM12" s="162">
        <v>43960</v>
      </c>
      <c r="AN12" s="56"/>
      <c r="AO12" s="57"/>
      <c r="AP12" s="57"/>
      <c r="AQ12" s="58"/>
      <c r="AR12" s="68"/>
      <c r="AS12" s="51">
        <v>43991</v>
      </c>
      <c r="AT12" s="52">
        <v>0.30208333333333331</v>
      </c>
      <c r="AU12" s="218">
        <v>0.5</v>
      </c>
      <c r="AV12" s="67"/>
      <c r="AW12" s="210">
        <f t="shared" ref="AW12:AW14" si="14">AU12-AT12-AV12</f>
        <v>0.19791666666666669</v>
      </c>
      <c r="AX12" s="213"/>
      <c r="AY12" s="51">
        <v>44021</v>
      </c>
      <c r="AZ12" s="52">
        <v>0.30208333333333331</v>
      </c>
      <c r="BA12" s="211">
        <v>0.5</v>
      </c>
      <c r="BB12" s="53"/>
      <c r="BC12" s="54">
        <f t="shared" si="12"/>
        <v>0.19791666666666669</v>
      </c>
      <c r="BD12" s="59"/>
      <c r="BE12" s="51">
        <v>44052</v>
      </c>
      <c r="BF12" s="56"/>
      <c r="BG12" s="57"/>
      <c r="BH12" s="57"/>
      <c r="BI12" s="58"/>
      <c r="BJ12" s="68"/>
      <c r="BK12" s="51">
        <v>44083</v>
      </c>
      <c r="BL12" s="52">
        <v>0.30208333333333331</v>
      </c>
      <c r="BM12" s="67">
        <v>0.51041666666666663</v>
      </c>
      <c r="BN12" s="53"/>
      <c r="BO12" s="54">
        <f t="shared" si="13"/>
        <v>0.20833333333333331</v>
      </c>
      <c r="BP12" s="59"/>
      <c r="BQ12" s="51">
        <v>44113</v>
      </c>
      <c r="BR12" s="52"/>
      <c r="BS12" s="53"/>
      <c r="BT12" s="53"/>
      <c r="BU12" s="54"/>
      <c r="BV12" s="59"/>
      <c r="BW12" s="51">
        <v>44144</v>
      </c>
      <c r="BX12" s="52">
        <v>0.30208333333333331</v>
      </c>
      <c r="BY12" s="67">
        <v>0.51041666666666663</v>
      </c>
      <c r="BZ12" s="53"/>
      <c r="CA12" s="54">
        <f>BY12-BX12-BZ12</f>
        <v>0.20833333333333331</v>
      </c>
      <c r="CB12" s="59"/>
      <c r="CC12" s="51">
        <v>44174</v>
      </c>
      <c r="CD12" s="52">
        <v>0.30208333333333331</v>
      </c>
      <c r="CE12" s="272">
        <v>0.5</v>
      </c>
      <c r="CF12" s="53"/>
      <c r="CG12" s="54">
        <f>CE12-CD12-CF12</f>
        <v>0.19791666666666669</v>
      </c>
      <c r="CH12" s="59"/>
    </row>
    <row r="13" spans="1:86" s="17" customFormat="1" x14ac:dyDescent="0.25">
      <c r="A13" s="22" t="s">
        <v>3</v>
      </c>
      <c r="B13" s="20">
        <v>94.5</v>
      </c>
      <c r="C13" s="21">
        <v>99.75</v>
      </c>
      <c r="D13" s="21">
        <f t="shared" si="7"/>
        <v>5.25</v>
      </c>
      <c r="E13" s="243"/>
      <c r="F13" s="258">
        <f t="shared" si="8"/>
        <v>5.25</v>
      </c>
      <c r="G13" s="85"/>
      <c r="H13" s="51">
        <v>43840</v>
      </c>
      <c r="I13" s="52"/>
      <c r="J13" s="53"/>
      <c r="K13" s="53"/>
      <c r="L13" s="54"/>
      <c r="M13" s="59"/>
      <c r="N13" s="51">
        <v>43871</v>
      </c>
      <c r="O13" s="52">
        <v>0.54166666666666663</v>
      </c>
      <c r="P13" s="53">
        <v>0.6875</v>
      </c>
      <c r="Q13" s="53"/>
      <c r="R13" s="54">
        <f>P13-O13-Q13</f>
        <v>0.14583333333333337</v>
      </c>
      <c r="S13" s="59"/>
      <c r="T13" s="84"/>
      <c r="U13" s="124">
        <v>43900</v>
      </c>
      <c r="V13" s="125">
        <v>0.30208333333333331</v>
      </c>
      <c r="W13" s="126">
        <v>0.6875</v>
      </c>
      <c r="X13" s="126">
        <v>2.0833333333333332E-2</v>
      </c>
      <c r="Y13" s="127">
        <f t="shared" ref="Y13:Y15" si="15">W13-V13-X13</f>
        <v>0.36458333333333337</v>
      </c>
      <c r="Z13" s="128"/>
      <c r="AA13" s="129" t="s">
        <v>76</v>
      </c>
      <c r="AB13" s="104"/>
      <c r="AC13" s="115"/>
      <c r="AD13" s="51">
        <v>43931</v>
      </c>
      <c r="AE13" s="52"/>
      <c r="AF13" s="178"/>
      <c r="AG13" s="134"/>
      <c r="AH13" s="135"/>
      <c r="AI13" s="177"/>
      <c r="AJ13" s="163" t="s">
        <v>38</v>
      </c>
      <c r="AK13" s="170"/>
      <c r="AL13" s="169"/>
      <c r="AM13" s="162">
        <v>43961</v>
      </c>
      <c r="AN13" s="56"/>
      <c r="AO13" s="57"/>
      <c r="AP13" s="57"/>
      <c r="AQ13" s="58"/>
      <c r="AR13" s="68"/>
      <c r="AS13" s="51">
        <v>43992</v>
      </c>
      <c r="AT13" s="52">
        <v>0.30208333333333331</v>
      </c>
      <c r="AU13" s="218">
        <v>0.5</v>
      </c>
      <c r="AV13" s="53"/>
      <c r="AW13" s="54">
        <f t="shared" si="14"/>
        <v>0.19791666666666669</v>
      </c>
      <c r="AX13" s="213"/>
      <c r="AY13" s="51">
        <v>44022</v>
      </c>
      <c r="AZ13" s="52"/>
      <c r="BA13" s="53"/>
      <c r="BB13" s="53"/>
      <c r="BC13" s="54"/>
      <c r="BD13" s="59"/>
      <c r="BE13" s="51">
        <v>44053</v>
      </c>
      <c r="BF13" s="52">
        <v>0.30208333333333331</v>
      </c>
      <c r="BG13" s="67">
        <v>0.64583333333333337</v>
      </c>
      <c r="BH13" s="67">
        <v>4.1666666666666664E-2</v>
      </c>
      <c r="BI13" s="54">
        <f>BG13-BF13-BH13</f>
        <v>0.30208333333333337</v>
      </c>
      <c r="BJ13" s="59"/>
      <c r="BK13" s="51">
        <v>44084</v>
      </c>
      <c r="BL13" s="52">
        <v>0.30208333333333331</v>
      </c>
      <c r="BM13" s="67">
        <v>0.52083333333333337</v>
      </c>
      <c r="BN13" s="53"/>
      <c r="BO13" s="54">
        <f t="shared" si="13"/>
        <v>0.21875000000000006</v>
      </c>
      <c r="BP13" s="59"/>
      <c r="BQ13" s="51">
        <v>44114</v>
      </c>
      <c r="BR13" s="56"/>
      <c r="BS13" s="57"/>
      <c r="BT13" s="57"/>
      <c r="BU13" s="58"/>
      <c r="BV13" s="68"/>
      <c r="BW13" s="51">
        <v>44145</v>
      </c>
      <c r="BX13" s="52">
        <v>0.30208333333333331</v>
      </c>
      <c r="BY13" s="53">
        <v>0.5</v>
      </c>
      <c r="BZ13" s="53"/>
      <c r="CA13" s="54">
        <f t="shared" ref="CA13:CA15" si="16">BY13-BX13-BZ13</f>
        <v>0.19791666666666669</v>
      </c>
      <c r="CB13" s="59"/>
      <c r="CC13" s="51">
        <v>44175</v>
      </c>
      <c r="CD13" s="52">
        <v>0.30208333333333331</v>
      </c>
      <c r="CE13" s="67">
        <v>0.52083333333333337</v>
      </c>
      <c r="CF13" s="53"/>
      <c r="CG13" s="54">
        <f>CE13-CD13-CF13</f>
        <v>0.21875000000000006</v>
      </c>
      <c r="CH13" s="59"/>
    </row>
    <row r="14" spans="1:86" s="17" customFormat="1" x14ac:dyDescent="0.25">
      <c r="A14" s="22" t="s">
        <v>11</v>
      </c>
      <c r="B14" s="20">
        <v>70.75</v>
      </c>
      <c r="C14" s="20">
        <v>76.25</v>
      </c>
      <c r="D14" s="21">
        <f t="shared" si="7"/>
        <v>5.5</v>
      </c>
      <c r="E14" s="243"/>
      <c r="F14" s="258">
        <f t="shared" si="8"/>
        <v>5.5</v>
      </c>
      <c r="G14" s="85"/>
      <c r="H14" s="51">
        <v>43841</v>
      </c>
      <c r="I14" s="56"/>
      <c r="J14" s="57"/>
      <c r="K14" s="57"/>
      <c r="L14" s="58"/>
      <c r="M14" s="59"/>
      <c r="N14" s="51">
        <v>43872</v>
      </c>
      <c r="O14" s="52">
        <v>0.30208333333333331</v>
      </c>
      <c r="P14" s="53">
        <v>0.6875</v>
      </c>
      <c r="Q14" s="53">
        <v>2.0833333333333332E-2</v>
      </c>
      <c r="R14" s="54">
        <f t="shared" ref="R14:R16" si="17">P14-O14-Q14</f>
        <v>0.36458333333333337</v>
      </c>
      <c r="S14" s="59"/>
      <c r="T14" s="84"/>
      <c r="U14" s="138">
        <v>43901</v>
      </c>
      <c r="V14" s="132">
        <v>0.30208333333333331</v>
      </c>
      <c r="W14" s="133">
        <v>0.5</v>
      </c>
      <c r="X14" s="134"/>
      <c r="Y14" s="135">
        <f t="shared" si="15"/>
        <v>0.19791666666666669</v>
      </c>
      <c r="Z14" s="136"/>
      <c r="AA14" s="137"/>
      <c r="AB14" s="130"/>
      <c r="AC14" s="131"/>
      <c r="AD14" s="51">
        <v>43932</v>
      </c>
      <c r="AE14" s="56"/>
      <c r="AF14" s="179"/>
      <c r="AG14" s="188"/>
      <c r="AH14" s="189"/>
      <c r="AI14" s="177"/>
      <c r="AJ14" s="95"/>
      <c r="AK14" s="168"/>
      <c r="AL14" s="171"/>
      <c r="AM14" s="162">
        <v>43962</v>
      </c>
      <c r="AN14" s="67">
        <v>0.29166666666666669</v>
      </c>
      <c r="AO14" s="67">
        <v>0.625</v>
      </c>
      <c r="AP14" s="53">
        <v>2.0833333333333332E-2</v>
      </c>
      <c r="AQ14" s="54">
        <f>AO14-AN14-AP14</f>
        <v>0.3125</v>
      </c>
      <c r="AR14" s="59"/>
      <c r="AS14" s="51">
        <v>43993</v>
      </c>
      <c r="AT14" s="52">
        <v>0.30208333333333331</v>
      </c>
      <c r="AU14" s="218">
        <v>0.5</v>
      </c>
      <c r="AV14" s="53"/>
      <c r="AW14" s="54">
        <f t="shared" si="14"/>
        <v>0.19791666666666669</v>
      </c>
      <c r="AX14" s="213"/>
      <c r="AY14" s="51">
        <v>44023</v>
      </c>
      <c r="AZ14" s="56"/>
      <c r="BA14" s="57"/>
      <c r="BB14" s="57"/>
      <c r="BC14" s="58"/>
      <c r="BD14" s="68"/>
      <c r="BE14" s="51">
        <v>44054</v>
      </c>
      <c r="BF14" s="52">
        <v>0.30208333333333331</v>
      </c>
      <c r="BG14" s="53">
        <v>0.5</v>
      </c>
      <c r="BH14" s="53"/>
      <c r="BI14" s="54">
        <f t="shared" ref="BI14:BI16" si="18">BG14-BF14-BH14</f>
        <v>0.19791666666666669</v>
      </c>
      <c r="BJ14" s="59"/>
      <c r="BK14" s="51">
        <v>44085</v>
      </c>
      <c r="BL14" s="52"/>
      <c r="BM14" s="53"/>
      <c r="BN14" s="53"/>
      <c r="BO14" s="54"/>
      <c r="BP14" s="59"/>
      <c r="BQ14" s="51">
        <v>44115</v>
      </c>
      <c r="BR14" s="56"/>
      <c r="BS14" s="57"/>
      <c r="BT14" s="57"/>
      <c r="BU14" s="58"/>
      <c r="BV14" s="68"/>
      <c r="BW14" s="51">
        <v>44146</v>
      </c>
      <c r="BX14" s="52">
        <v>0.30208333333333331</v>
      </c>
      <c r="BY14" s="266">
        <v>0.5</v>
      </c>
      <c r="BZ14" s="53"/>
      <c r="CA14" s="54">
        <f t="shared" si="16"/>
        <v>0.19791666666666669</v>
      </c>
      <c r="CB14" s="59"/>
      <c r="CC14" s="51">
        <v>44176</v>
      </c>
      <c r="CD14" s="52"/>
      <c r="CE14" s="53"/>
      <c r="CF14" s="53"/>
      <c r="CG14" s="54"/>
      <c r="CH14" s="59"/>
    </row>
    <row r="15" spans="1:86" s="17" customFormat="1" x14ac:dyDescent="0.25">
      <c r="A15" s="22" t="s">
        <v>12</v>
      </c>
      <c r="B15" s="20">
        <v>71</v>
      </c>
      <c r="C15" s="21">
        <v>85.25</v>
      </c>
      <c r="D15" s="21">
        <f t="shared" si="7"/>
        <v>14.25</v>
      </c>
      <c r="E15" s="243"/>
      <c r="F15" s="258">
        <f t="shared" si="8"/>
        <v>14.25</v>
      </c>
      <c r="G15" s="85"/>
      <c r="H15" s="51">
        <v>43842</v>
      </c>
      <c r="I15" s="56"/>
      <c r="J15" s="57"/>
      <c r="K15" s="57"/>
      <c r="L15" s="58"/>
      <c r="M15" s="59"/>
      <c r="N15" s="51">
        <v>43873</v>
      </c>
      <c r="O15" s="52">
        <v>0.30208333333333331</v>
      </c>
      <c r="P15" s="82">
        <v>0.5</v>
      </c>
      <c r="Q15" s="53"/>
      <c r="R15" s="54">
        <f t="shared" si="17"/>
        <v>0.19791666666666669</v>
      </c>
      <c r="S15" s="59"/>
      <c r="T15" s="84"/>
      <c r="U15" s="51">
        <v>43902</v>
      </c>
      <c r="V15" s="52">
        <v>0.30208333333333331</v>
      </c>
      <c r="W15" s="83">
        <v>0.5</v>
      </c>
      <c r="X15" s="53"/>
      <c r="Y15" s="54">
        <f t="shared" si="15"/>
        <v>0.19791666666666669</v>
      </c>
      <c r="Z15" s="91"/>
      <c r="AA15" s="100"/>
      <c r="AB15" s="104"/>
      <c r="AC15" s="115"/>
      <c r="AD15" s="51">
        <v>43933</v>
      </c>
      <c r="AE15" s="56"/>
      <c r="AF15" s="179"/>
      <c r="AG15" s="188"/>
      <c r="AH15" s="189"/>
      <c r="AI15" s="177"/>
      <c r="AJ15" s="95"/>
      <c r="AK15" s="168"/>
      <c r="AL15" s="169"/>
      <c r="AM15" s="162">
        <v>43963</v>
      </c>
      <c r="AN15" s="52">
        <v>0.30208333333333331</v>
      </c>
      <c r="AO15" s="67">
        <v>0.52083333333333337</v>
      </c>
      <c r="AP15" s="53"/>
      <c r="AQ15" s="54">
        <f t="shared" ref="AQ15:AQ17" si="19">AO15-AN15-AP15</f>
        <v>0.21875000000000006</v>
      </c>
      <c r="AR15" s="59"/>
      <c r="AS15" s="51">
        <v>43994</v>
      </c>
      <c r="AT15" s="52"/>
      <c r="AU15" s="218"/>
      <c r="AV15" s="53"/>
      <c r="AW15" s="54"/>
      <c r="AX15" s="213"/>
      <c r="AY15" s="51">
        <v>44024</v>
      </c>
      <c r="AZ15" s="56"/>
      <c r="BA15" s="57"/>
      <c r="BB15" s="57"/>
      <c r="BC15" s="58"/>
      <c r="BD15" s="68"/>
      <c r="BE15" s="51">
        <v>44055</v>
      </c>
      <c r="BF15" s="52">
        <v>0.30208333333333331</v>
      </c>
      <c r="BG15" s="67">
        <v>0.52083333333333337</v>
      </c>
      <c r="BH15" s="53"/>
      <c r="BI15" s="54">
        <f t="shared" si="18"/>
        <v>0.21875000000000006</v>
      </c>
      <c r="BJ15" s="59"/>
      <c r="BK15" s="51">
        <v>44086</v>
      </c>
      <c r="BL15" s="56"/>
      <c r="BM15" s="57"/>
      <c r="BN15" s="57"/>
      <c r="BO15" s="58"/>
      <c r="BP15" s="68"/>
      <c r="BQ15" s="51">
        <v>44116</v>
      </c>
      <c r="BR15" s="52">
        <v>0.30208333333333331</v>
      </c>
      <c r="BS15" s="67">
        <v>0.64583333333333337</v>
      </c>
      <c r="BT15" s="53">
        <v>2.0833333333333332E-2</v>
      </c>
      <c r="BU15" s="54">
        <f>BS15-BR15-BT15</f>
        <v>0.32291666666666674</v>
      </c>
      <c r="BV15" s="59"/>
      <c r="BW15" s="51">
        <v>44147</v>
      </c>
      <c r="BX15" s="52">
        <v>0.30208333333333331</v>
      </c>
      <c r="BY15" s="67">
        <v>0.65625</v>
      </c>
      <c r="BZ15" s="67">
        <v>2.0833333333333332E-2</v>
      </c>
      <c r="CA15" s="54">
        <f t="shared" si="16"/>
        <v>0.33333333333333337</v>
      </c>
      <c r="CB15" s="59"/>
      <c r="CC15" s="51">
        <v>44177</v>
      </c>
      <c r="CD15" s="56"/>
      <c r="CE15" s="57"/>
      <c r="CF15" s="57"/>
      <c r="CG15" s="58"/>
      <c r="CH15" s="68"/>
    </row>
    <row r="16" spans="1:86" s="17" customFormat="1" x14ac:dyDescent="0.25">
      <c r="A16" s="22" t="s">
        <v>13</v>
      </c>
      <c r="B16" s="20">
        <v>89.75</v>
      </c>
      <c r="C16" s="21">
        <v>100</v>
      </c>
      <c r="D16" s="21">
        <f t="shared" si="7"/>
        <v>10.25</v>
      </c>
      <c r="E16" s="243"/>
      <c r="F16" s="258">
        <f t="shared" si="8"/>
        <v>10.25</v>
      </c>
      <c r="G16" s="85"/>
      <c r="H16" s="51">
        <v>43843</v>
      </c>
      <c r="I16" s="52">
        <v>0.54166666666666663</v>
      </c>
      <c r="J16" s="53">
        <v>0.6875</v>
      </c>
      <c r="K16" s="53"/>
      <c r="L16" s="54">
        <f>J16-I16-K16</f>
        <v>0.14583333333333337</v>
      </c>
      <c r="M16" s="59"/>
      <c r="N16" s="51">
        <v>43874</v>
      </c>
      <c r="O16" s="52">
        <v>0.30208333333333331</v>
      </c>
      <c r="P16" s="82">
        <v>0.5</v>
      </c>
      <c r="Q16" s="53"/>
      <c r="R16" s="54">
        <f t="shared" si="17"/>
        <v>0.19791666666666669</v>
      </c>
      <c r="S16" s="59"/>
      <c r="T16" s="84"/>
      <c r="U16" s="51">
        <v>43903</v>
      </c>
      <c r="V16" s="52"/>
      <c r="W16" s="53"/>
      <c r="X16" s="53"/>
      <c r="Y16" s="54"/>
      <c r="Z16" s="91"/>
      <c r="AA16" s="96"/>
      <c r="AB16" s="104">
        <v>21.25</v>
      </c>
      <c r="AC16" s="115"/>
      <c r="AD16" s="51">
        <v>43934</v>
      </c>
      <c r="AE16" s="52"/>
      <c r="AF16" s="178"/>
      <c r="AG16" s="134"/>
      <c r="AH16" s="135"/>
      <c r="AI16" s="177"/>
      <c r="AJ16" s="163" t="s">
        <v>38</v>
      </c>
      <c r="AK16" s="168"/>
      <c r="AL16" s="169"/>
      <c r="AM16" s="162">
        <v>43964</v>
      </c>
      <c r="AN16" s="52">
        <v>0.30208333333333331</v>
      </c>
      <c r="AO16" s="67">
        <v>0.52083333333333337</v>
      </c>
      <c r="AP16" s="53"/>
      <c r="AQ16" s="54">
        <f t="shared" si="19"/>
        <v>0.21875000000000006</v>
      </c>
      <c r="AR16" s="59"/>
      <c r="AS16" s="51">
        <v>43995</v>
      </c>
      <c r="AT16" s="56"/>
      <c r="AU16" s="57"/>
      <c r="AV16" s="57"/>
      <c r="AW16" s="58"/>
      <c r="AX16" s="68"/>
      <c r="AY16" s="51">
        <v>44025</v>
      </c>
      <c r="AZ16" s="52">
        <v>0.30208333333333331</v>
      </c>
      <c r="BA16" s="67">
        <v>0.51041666666666663</v>
      </c>
      <c r="BB16" s="53"/>
      <c r="BC16" s="54">
        <f>BA16-AZ16-BB16</f>
        <v>0.20833333333333331</v>
      </c>
      <c r="BD16" s="59"/>
      <c r="BE16" s="51">
        <v>44056</v>
      </c>
      <c r="BF16" s="52">
        <v>0.30208333333333331</v>
      </c>
      <c r="BG16" s="67">
        <v>0.51041666666666663</v>
      </c>
      <c r="BH16" s="53"/>
      <c r="BI16" s="54">
        <f t="shared" si="18"/>
        <v>0.20833333333333331</v>
      </c>
      <c r="BJ16" s="59"/>
      <c r="BK16" s="51">
        <v>44087</v>
      </c>
      <c r="BL16" s="56"/>
      <c r="BM16" s="57"/>
      <c r="BN16" s="57"/>
      <c r="BO16" s="58"/>
      <c r="BP16" s="68"/>
      <c r="BQ16" s="51">
        <v>44117</v>
      </c>
      <c r="BR16" s="52">
        <v>0.30208333333333331</v>
      </c>
      <c r="BS16" s="67">
        <v>0.51041666666666663</v>
      </c>
      <c r="BT16" s="53"/>
      <c r="BU16" s="54">
        <f t="shared" ref="BU16:BU18" si="20">BS16-BR16-BT16</f>
        <v>0.20833333333333331</v>
      </c>
      <c r="BV16" s="59"/>
      <c r="BW16" s="51">
        <v>44148</v>
      </c>
      <c r="BX16" s="52"/>
      <c r="BY16" s="53"/>
      <c r="BZ16" s="53"/>
      <c r="CA16" s="54"/>
      <c r="CB16" s="59"/>
      <c r="CC16" s="51">
        <v>44178</v>
      </c>
      <c r="CD16" s="56"/>
      <c r="CE16" s="57"/>
      <c r="CF16" s="57"/>
      <c r="CG16" s="58"/>
      <c r="CH16" s="68"/>
    </row>
    <row r="17" spans="1:86" s="17" customFormat="1" x14ac:dyDescent="0.25">
      <c r="A17" s="22" t="s">
        <v>14</v>
      </c>
      <c r="B17" s="20">
        <v>92</v>
      </c>
      <c r="C17" s="21">
        <v>97</v>
      </c>
      <c r="D17" s="21">
        <f>C17-B17</f>
        <v>5</v>
      </c>
      <c r="E17" s="243"/>
      <c r="F17" s="258">
        <f t="shared" si="8"/>
        <v>5</v>
      </c>
      <c r="G17" s="85"/>
      <c r="H17" s="51">
        <v>43844</v>
      </c>
      <c r="I17" s="52">
        <v>0.30208333333333331</v>
      </c>
      <c r="J17" s="53">
        <v>0.6875</v>
      </c>
      <c r="K17" s="53">
        <v>2.0833333333333332E-2</v>
      </c>
      <c r="L17" s="54">
        <f t="shared" ref="L17:L19" si="21">J17-I17-K17</f>
        <v>0.36458333333333337</v>
      </c>
      <c r="M17" s="59"/>
      <c r="N17" s="51">
        <v>43875</v>
      </c>
      <c r="O17" s="52"/>
      <c r="P17" s="53"/>
      <c r="Q17" s="53"/>
      <c r="R17" s="54"/>
      <c r="S17" s="59"/>
      <c r="T17" s="84"/>
      <c r="U17" s="51">
        <v>43904</v>
      </c>
      <c r="V17" s="56"/>
      <c r="W17" s="57"/>
      <c r="X17" s="57"/>
      <c r="Y17" s="58"/>
      <c r="Z17" s="92"/>
      <c r="AA17" s="95"/>
      <c r="AB17" s="104"/>
      <c r="AC17" s="115"/>
      <c r="AD17" s="51">
        <v>43935</v>
      </c>
      <c r="AE17" s="52">
        <v>0.30208333333333331</v>
      </c>
      <c r="AF17" s="180">
        <v>0.69791666666666663</v>
      </c>
      <c r="AG17" s="134">
        <v>2.0833333333333332E-2</v>
      </c>
      <c r="AH17" s="135">
        <f>AF17-AE17-AG17</f>
        <v>0.375</v>
      </c>
      <c r="AI17" s="177"/>
      <c r="AJ17" s="96"/>
      <c r="AK17" s="168"/>
      <c r="AL17" s="169"/>
      <c r="AM17" s="162">
        <v>43965</v>
      </c>
      <c r="AN17" s="52">
        <v>0.30208333333333331</v>
      </c>
      <c r="AO17" s="67">
        <v>0.55208333333333337</v>
      </c>
      <c r="AP17" s="53">
        <v>1.0416666666666666E-2</v>
      </c>
      <c r="AQ17" s="54">
        <f t="shared" si="19"/>
        <v>0.2395833333333334</v>
      </c>
      <c r="AR17" s="59"/>
      <c r="AS17" s="51">
        <v>43996</v>
      </c>
      <c r="AT17" s="56"/>
      <c r="AU17" s="57"/>
      <c r="AV17" s="57"/>
      <c r="AW17" s="58"/>
      <c r="AX17" s="68"/>
      <c r="AY17" s="51">
        <v>44026</v>
      </c>
      <c r="AZ17" s="52">
        <v>0.30208333333333331</v>
      </c>
      <c r="BA17" s="67">
        <v>0.69791666666666663</v>
      </c>
      <c r="BB17" s="53">
        <v>2.0833333333333332E-2</v>
      </c>
      <c r="BC17" s="54">
        <f t="shared" ref="BC17:BC19" si="22">BA17-AZ17-BB17</f>
        <v>0.375</v>
      </c>
      <c r="BD17" s="59"/>
      <c r="BE17" s="51">
        <v>44057</v>
      </c>
      <c r="BF17" s="52"/>
      <c r="BG17" s="53"/>
      <c r="BH17" s="53"/>
      <c r="BI17" s="54"/>
      <c r="BJ17" s="59"/>
      <c r="BK17" s="51">
        <v>44088</v>
      </c>
      <c r="BL17" s="52">
        <v>0.30208333333333331</v>
      </c>
      <c r="BM17" s="67">
        <v>0.64583333333333337</v>
      </c>
      <c r="BN17" s="53">
        <v>2.0833333333333332E-2</v>
      </c>
      <c r="BO17" s="54">
        <f>BM17-BL17-BN17</f>
        <v>0.32291666666666674</v>
      </c>
      <c r="BP17" s="59"/>
      <c r="BQ17" s="51">
        <v>44118</v>
      </c>
      <c r="BR17" s="52">
        <v>0.30208333333333331</v>
      </c>
      <c r="BS17" s="237">
        <v>0.5</v>
      </c>
      <c r="BT17" s="53"/>
      <c r="BU17" s="54">
        <f t="shared" si="20"/>
        <v>0.19791666666666669</v>
      </c>
      <c r="BV17" s="59"/>
      <c r="BW17" s="51">
        <v>44149</v>
      </c>
      <c r="BX17" s="56"/>
      <c r="BY17" s="57"/>
      <c r="BZ17" s="57"/>
      <c r="CA17" s="58"/>
      <c r="CB17" s="68"/>
      <c r="CC17" s="51">
        <v>44179</v>
      </c>
      <c r="CD17" s="52">
        <v>0.30208333333333331</v>
      </c>
      <c r="CE17" s="67">
        <v>0.64583333333333337</v>
      </c>
      <c r="CF17" s="53">
        <v>2.0833333333333332E-2</v>
      </c>
      <c r="CG17" s="54">
        <f>CE17-CD17-CF17</f>
        <v>0.32291666666666674</v>
      </c>
      <c r="CH17" s="59"/>
    </row>
    <row r="18" spans="1:86" s="17" customFormat="1" ht="15.75" thickBot="1" x14ac:dyDescent="0.3">
      <c r="A18" s="24" t="s">
        <v>15</v>
      </c>
      <c r="B18" s="20">
        <v>73.25</v>
      </c>
      <c r="C18" s="21">
        <v>80.25</v>
      </c>
      <c r="D18" s="21">
        <f t="shared" si="7"/>
        <v>7</v>
      </c>
      <c r="E18" s="243"/>
      <c r="F18" s="258">
        <f t="shared" si="8"/>
        <v>7</v>
      </c>
      <c r="G18" s="85"/>
      <c r="H18" s="51">
        <v>43845</v>
      </c>
      <c r="I18" s="52">
        <v>0.30208333333333331</v>
      </c>
      <c r="J18" s="60">
        <v>0.5</v>
      </c>
      <c r="K18" s="53"/>
      <c r="L18" s="54">
        <f t="shared" si="21"/>
        <v>0.19791666666666669</v>
      </c>
      <c r="M18" s="59"/>
      <c r="N18" s="51">
        <v>43876</v>
      </c>
      <c r="O18" s="56"/>
      <c r="P18" s="57"/>
      <c r="Q18" s="57"/>
      <c r="R18" s="58"/>
      <c r="S18" s="59"/>
      <c r="T18" s="84"/>
      <c r="U18" s="139">
        <v>43905</v>
      </c>
      <c r="V18" s="140"/>
      <c r="W18" s="141"/>
      <c r="X18" s="141"/>
      <c r="Y18" s="142"/>
      <c r="Z18" s="143"/>
      <c r="AA18" s="144"/>
      <c r="AB18" s="121"/>
      <c r="AC18" s="146">
        <v>42.5</v>
      </c>
      <c r="AD18" s="51">
        <v>43936</v>
      </c>
      <c r="AE18" s="52">
        <v>0.30208333333333331</v>
      </c>
      <c r="AF18" s="180">
        <v>0.47916666666666669</v>
      </c>
      <c r="AG18" s="134"/>
      <c r="AH18" s="135">
        <f>AF18-AE18-AG18</f>
        <v>0.17708333333333337</v>
      </c>
      <c r="AI18" s="177"/>
      <c r="AJ18" s="96"/>
      <c r="AK18" s="168"/>
      <c r="AL18" s="172"/>
      <c r="AM18" s="162">
        <v>43966</v>
      </c>
      <c r="AN18" s="52"/>
      <c r="AO18" s="53"/>
      <c r="AP18" s="53"/>
      <c r="AQ18" s="54"/>
      <c r="AR18" s="59"/>
      <c r="AS18" s="51">
        <v>43997</v>
      </c>
      <c r="AT18" s="52">
        <v>0.30208333333333331</v>
      </c>
      <c r="AU18" s="67">
        <v>0.65625</v>
      </c>
      <c r="AV18" s="53">
        <v>2.0833333333333332E-2</v>
      </c>
      <c r="AW18" s="54">
        <f>AU18-AT18-AV18</f>
        <v>0.33333333333333337</v>
      </c>
      <c r="AX18" s="59"/>
      <c r="AY18" s="51">
        <v>44027</v>
      </c>
      <c r="AZ18" s="52">
        <v>0.30208333333333331</v>
      </c>
      <c r="BA18" s="67">
        <v>0.53125</v>
      </c>
      <c r="BB18" s="53"/>
      <c r="BC18" s="54">
        <f t="shared" si="22"/>
        <v>0.22916666666666669</v>
      </c>
      <c r="BD18" s="59"/>
      <c r="BE18" s="51">
        <v>44058</v>
      </c>
      <c r="BF18" s="56"/>
      <c r="BG18" s="57"/>
      <c r="BH18" s="57"/>
      <c r="BI18" s="58"/>
      <c r="BJ18" s="68"/>
      <c r="BK18" s="51">
        <v>44089</v>
      </c>
      <c r="BL18" s="52">
        <v>0.30208333333333331</v>
      </c>
      <c r="BM18" s="67">
        <v>0.51041666666666663</v>
      </c>
      <c r="BN18" s="53"/>
      <c r="BO18" s="54">
        <f t="shared" ref="BO18:BO20" si="23">BM18-BL18-BN18</f>
        <v>0.20833333333333331</v>
      </c>
      <c r="BP18" s="59"/>
      <c r="BQ18" s="51">
        <v>44119</v>
      </c>
      <c r="BR18" s="52">
        <v>0.30208333333333331</v>
      </c>
      <c r="BS18" s="67">
        <v>0.52083333333333337</v>
      </c>
      <c r="BT18" s="53"/>
      <c r="BU18" s="54">
        <f t="shared" si="20"/>
        <v>0.21875000000000006</v>
      </c>
      <c r="BV18" s="59"/>
      <c r="BW18" s="51">
        <v>44150</v>
      </c>
      <c r="BX18" s="56"/>
      <c r="BY18" s="57"/>
      <c r="BZ18" s="57"/>
      <c r="CA18" s="58"/>
      <c r="CB18" s="68"/>
      <c r="CC18" s="51">
        <v>44180</v>
      </c>
      <c r="CD18" s="52">
        <v>0.30208333333333331</v>
      </c>
      <c r="CE18" s="67">
        <v>0.51041666666666663</v>
      </c>
      <c r="CF18" s="53"/>
      <c r="CG18" s="54">
        <f>CE18-CD18-CF18</f>
        <v>0.20833333333333331</v>
      </c>
      <c r="CH18" s="59"/>
    </row>
    <row r="19" spans="1:86" s="17" customFormat="1" x14ac:dyDescent="0.25">
      <c r="A19" s="2"/>
      <c r="B19" s="273">
        <f>SUM(B7:B18)</f>
        <v>1019</v>
      </c>
      <c r="C19" s="273">
        <f t="shared" ref="C19:D19" si="24">SUM(C7:C18)</f>
        <v>1048</v>
      </c>
      <c r="D19" s="273">
        <f t="shared" si="24"/>
        <v>68</v>
      </c>
      <c r="E19" s="35">
        <f>100/B19*D19</f>
        <v>6.673209028459274</v>
      </c>
      <c r="F19" s="249"/>
      <c r="G19" s="85"/>
      <c r="H19" s="51"/>
      <c r="I19" s="52">
        <v>0.30208333333333331</v>
      </c>
      <c r="J19" s="67">
        <v>0.52083333333333337</v>
      </c>
      <c r="K19" s="53"/>
      <c r="L19" s="54">
        <f t="shared" si="21"/>
        <v>0.21875000000000006</v>
      </c>
      <c r="M19" s="59"/>
      <c r="N19" s="51">
        <v>43877</v>
      </c>
      <c r="O19" s="56"/>
      <c r="P19" s="57"/>
      <c r="Q19" s="57"/>
      <c r="R19" s="58"/>
      <c r="S19" s="59"/>
      <c r="T19" s="84"/>
      <c r="U19" s="51">
        <v>43906</v>
      </c>
      <c r="V19" s="52">
        <v>0.54166666666666663</v>
      </c>
      <c r="W19" s="90">
        <v>0.69791666666666663</v>
      </c>
      <c r="X19" s="53"/>
      <c r="Y19" s="54">
        <f>W19-V19-X19</f>
        <v>0.15625</v>
      </c>
      <c r="Z19" s="91"/>
      <c r="AA19" s="100" t="s">
        <v>71</v>
      </c>
      <c r="AB19" s="104"/>
      <c r="AC19" s="115"/>
      <c r="AD19" s="51">
        <v>43937</v>
      </c>
      <c r="AE19" s="52">
        <v>0.30208333333333331</v>
      </c>
      <c r="AF19" s="185">
        <v>0.5</v>
      </c>
      <c r="AG19" s="134"/>
      <c r="AH19" s="135">
        <f>AF19-AE19-AG19</f>
        <v>0.19791666666666669</v>
      </c>
      <c r="AI19" s="177"/>
      <c r="AJ19" s="96"/>
      <c r="AK19" s="168">
        <f>21.25-3.5</f>
        <v>17.75</v>
      </c>
      <c r="AL19" s="169"/>
      <c r="AM19" s="162">
        <v>43967</v>
      </c>
      <c r="AN19" s="56"/>
      <c r="AO19" s="57"/>
      <c r="AP19" s="57"/>
      <c r="AQ19" s="58"/>
      <c r="AR19" s="68"/>
      <c r="AS19" s="51">
        <v>43998</v>
      </c>
      <c r="AT19" s="52">
        <v>0.30208333333333331</v>
      </c>
      <c r="AU19" s="205">
        <v>0.5</v>
      </c>
      <c r="AV19" s="53"/>
      <c r="AW19" s="54">
        <f t="shared" ref="AW19:AW21" si="25">AU19-AT19-AV19</f>
        <v>0.19791666666666669</v>
      </c>
      <c r="AX19" s="55" t="s">
        <v>51</v>
      </c>
      <c r="AY19" s="51">
        <v>44028</v>
      </c>
      <c r="AZ19" s="52">
        <v>0.30208333333333331</v>
      </c>
      <c r="BA19" s="67">
        <v>0.51041666666666663</v>
      </c>
      <c r="BB19" s="53"/>
      <c r="BC19" s="54">
        <f t="shared" si="22"/>
        <v>0.20833333333333331</v>
      </c>
      <c r="BD19" s="59"/>
      <c r="BE19" s="51">
        <v>44059</v>
      </c>
      <c r="BF19" s="56"/>
      <c r="BG19" s="57"/>
      <c r="BH19" s="57"/>
      <c r="BI19" s="58"/>
      <c r="BJ19" s="68"/>
      <c r="BK19" s="51">
        <v>44090</v>
      </c>
      <c r="BL19" s="52">
        <v>0.30208333333333331</v>
      </c>
      <c r="BM19" s="67">
        <v>0.53125</v>
      </c>
      <c r="BN19" s="53"/>
      <c r="BO19" s="54">
        <f t="shared" si="23"/>
        <v>0.22916666666666669</v>
      </c>
      <c r="BP19" s="59"/>
      <c r="BQ19" s="51">
        <v>44120</v>
      </c>
      <c r="BR19" s="52"/>
      <c r="BS19" s="53"/>
      <c r="BT19" s="53"/>
      <c r="BU19" s="54"/>
      <c r="BV19" s="59"/>
      <c r="BW19" s="51">
        <v>44151</v>
      </c>
      <c r="BX19" s="52">
        <v>0.30208333333333331</v>
      </c>
      <c r="BY19" s="67">
        <v>0.64583333333333337</v>
      </c>
      <c r="BZ19" s="53">
        <v>2.0833333333333332E-2</v>
      </c>
      <c r="CA19" s="54">
        <f>BY19-BX19-BZ19</f>
        <v>0.32291666666666674</v>
      </c>
      <c r="CB19" s="59"/>
      <c r="CC19" s="51">
        <v>44181</v>
      </c>
      <c r="CD19" s="52">
        <v>0.30208333333333331</v>
      </c>
      <c r="CE19" s="272">
        <v>0.5</v>
      </c>
      <c r="CF19" s="53"/>
      <c r="CG19" s="54">
        <f>CE19-CD19-CF19</f>
        <v>0.19791666666666669</v>
      </c>
      <c r="CH19" s="59"/>
    </row>
    <row r="20" spans="1:86" s="17" customFormat="1" x14ac:dyDescent="0.25">
      <c r="A20" s="3" t="s">
        <v>16</v>
      </c>
      <c r="B20" s="2"/>
      <c r="C20" s="2"/>
      <c r="D20" s="4">
        <f>SUM(D4:D18)</f>
        <v>66.75</v>
      </c>
      <c r="E20" s="35"/>
      <c r="F20" s="4">
        <f>SUM(F4:F18)</f>
        <v>66.75</v>
      </c>
      <c r="G20" s="85"/>
      <c r="H20" s="51">
        <v>43847</v>
      </c>
      <c r="I20" s="52"/>
      <c r="J20" s="53"/>
      <c r="K20" s="53"/>
      <c r="L20" s="54"/>
      <c r="M20" s="59"/>
      <c r="N20" s="51">
        <v>43878</v>
      </c>
      <c r="O20" s="52">
        <v>0.54166666666666663</v>
      </c>
      <c r="P20" s="53">
        <v>0.6875</v>
      </c>
      <c r="Q20" s="53"/>
      <c r="R20" s="54">
        <f>P20-O20-Q20</f>
        <v>0.14583333333333337</v>
      </c>
      <c r="S20" s="59"/>
      <c r="T20" s="84"/>
      <c r="U20" s="51">
        <v>43907</v>
      </c>
      <c r="V20" s="52">
        <v>0.30208333333333331</v>
      </c>
      <c r="W20" s="53">
        <v>0.6875</v>
      </c>
      <c r="X20" s="53">
        <v>2.0833333333333332E-2</v>
      </c>
      <c r="Y20" s="54">
        <f t="shared" ref="Y20:Y21" si="26">W20-V20-X20</f>
        <v>0.36458333333333337</v>
      </c>
      <c r="Z20" s="91"/>
      <c r="AA20" s="97" t="s">
        <v>71</v>
      </c>
      <c r="AB20" s="104"/>
      <c r="AC20" s="115"/>
      <c r="AD20" s="51">
        <v>43938</v>
      </c>
      <c r="AE20" s="52"/>
      <c r="AF20" s="178"/>
      <c r="AG20" s="134"/>
      <c r="AH20" s="135"/>
      <c r="AI20" s="177"/>
      <c r="AJ20" s="96"/>
      <c r="AK20" s="170"/>
      <c r="AL20" s="169"/>
      <c r="AM20" s="162">
        <v>43968</v>
      </c>
      <c r="AN20" s="56"/>
      <c r="AO20" s="57"/>
      <c r="AP20" s="57"/>
      <c r="AQ20" s="58"/>
      <c r="AR20" s="68"/>
      <c r="AS20" s="51">
        <v>43999</v>
      </c>
      <c r="AT20" s="52">
        <v>0.30208333333333331</v>
      </c>
      <c r="AU20" s="205">
        <v>0.5</v>
      </c>
      <c r="AV20" s="53"/>
      <c r="AW20" s="54">
        <f>AU20-AT20-AV20</f>
        <v>0.19791666666666669</v>
      </c>
      <c r="AX20" s="55" t="s">
        <v>51</v>
      </c>
      <c r="AY20" s="51">
        <v>44029</v>
      </c>
      <c r="AZ20" s="52"/>
      <c r="BA20" s="53"/>
      <c r="BB20" s="53"/>
      <c r="BC20" s="54"/>
      <c r="BD20" s="59"/>
      <c r="BE20" s="51">
        <v>44060</v>
      </c>
      <c r="BF20" s="52">
        <v>0.30208333333333331</v>
      </c>
      <c r="BG20" s="67">
        <v>0.66666666666666663</v>
      </c>
      <c r="BH20" s="67">
        <v>3.125E-2</v>
      </c>
      <c r="BI20" s="54">
        <f>BG20-BF20-BH20</f>
        <v>0.33333333333333331</v>
      </c>
      <c r="BJ20" s="59"/>
      <c r="BK20" s="51">
        <v>44091</v>
      </c>
      <c r="BL20" s="52">
        <v>0.30208333333333331</v>
      </c>
      <c r="BM20" s="67">
        <v>0.60416666666666663</v>
      </c>
      <c r="BN20" s="67">
        <v>2.0833333333333332E-2</v>
      </c>
      <c r="BO20" s="54">
        <f t="shared" si="23"/>
        <v>0.28125</v>
      </c>
      <c r="BP20" s="59"/>
      <c r="BQ20" s="51">
        <v>44121</v>
      </c>
      <c r="BR20" s="56"/>
      <c r="BS20" s="57"/>
      <c r="BT20" s="57"/>
      <c r="BU20" s="58"/>
      <c r="BV20" s="68"/>
      <c r="BW20" s="51">
        <v>44152</v>
      </c>
      <c r="BX20" s="52">
        <v>0.30208333333333331</v>
      </c>
      <c r="BY20" s="53">
        <v>0.5</v>
      </c>
      <c r="BZ20" s="53"/>
      <c r="CA20" s="54">
        <f t="shared" ref="CA20:CA22" si="27">BY20-BX20-BZ20</f>
        <v>0.19791666666666669</v>
      </c>
      <c r="CB20" s="59"/>
      <c r="CC20" s="51">
        <v>44182</v>
      </c>
      <c r="CD20" s="52">
        <v>0.30208333333333331</v>
      </c>
      <c r="CE20" s="67">
        <v>0.53125</v>
      </c>
      <c r="CF20" s="53"/>
      <c r="CG20" s="54">
        <f>CE20-CD20-CF20</f>
        <v>0.22916666666666669</v>
      </c>
      <c r="CH20" s="59"/>
    </row>
    <row r="21" spans="1:86" s="17" customFormat="1" x14ac:dyDescent="0.25">
      <c r="A21" s="2"/>
      <c r="B21" s="2"/>
      <c r="C21" s="2"/>
      <c r="D21" s="2"/>
      <c r="E21" s="239"/>
      <c r="F21" s="249"/>
      <c r="G21" s="85"/>
      <c r="H21" s="51">
        <v>43848</v>
      </c>
      <c r="I21" s="56"/>
      <c r="J21" s="57"/>
      <c r="K21" s="57"/>
      <c r="L21" s="58"/>
      <c r="M21" s="59"/>
      <c r="N21" s="51">
        <v>43879</v>
      </c>
      <c r="O21" s="52">
        <v>0.30208333333333331</v>
      </c>
      <c r="P21" s="53">
        <v>0.6875</v>
      </c>
      <c r="Q21" s="53">
        <v>2.0833333333333332E-2</v>
      </c>
      <c r="R21" s="54">
        <f t="shared" ref="R21:R23" si="28">P21-O21-Q21</f>
        <v>0.36458333333333337</v>
      </c>
      <c r="S21" s="59"/>
      <c r="T21" s="84"/>
      <c r="U21" s="51">
        <v>43908</v>
      </c>
      <c r="V21" s="52">
        <v>0.30208333333333331</v>
      </c>
      <c r="W21" s="83">
        <v>0.5</v>
      </c>
      <c r="X21" s="53"/>
      <c r="Y21" s="54">
        <f t="shared" si="26"/>
        <v>0.19791666666666669</v>
      </c>
      <c r="Z21" s="91"/>
      <c r="AA21" s="97" t="s">
        <v>71</v>
      </c>
      <c r="AB21" s="104"/>
      <c r="AC21" s="115"/>
      <c r="AD21" s="51">
        <v>43939</v>
      </c>
      <c r="AE21" s="56"/>
      <c r="AF21" s="179"/>
      <c r="AG21" s="188"/>
      <c r="AH21" s="189"/>
      <c r="AI21" s="182"/>
      <c r="AJ21" s="95"/>
      <c r="AK21" s="168"/>
      <c r="AL21" s="169"/>
      <c r="AM21" s="162">
        <v>43969</v>
      </c>
      <c r="AN21" s="52">
        <v>0.30208333333333331</v>
      </c>
      <c r="AO21" s="67">
        <v>0.64583333333333337</v>
      </c>
      <c r="AP21" s="67">
        <v>2.0833333333333332E-2</v>
      </c>
      <c r="AQ21" s="54">
        <f>AO21-AN21-AP21</f>
        <v>0.32291666666666674</v>
      </c>
      <c r="AR21" s="59"/>
      <c r="AS21" s="51">
        <v>44000</v>
      </c>
      <c r="AT21" s="52">
        <v>0.30208333333333331</v>
      </c>
      <c r="AU21" s="205">
        <v>0.5</v>
      </c>
      <c r="AV21" s="53"/>
      <c r="AW21" s="54">
        <f t="shared" si="25"/>
        <v>0.19791666666666669</v>
      </c>
      <c r="AX21" s="55" t="s">
        <v>51</v>
      </c>
      <c r="AY21" s="51">
        <v>44030</v>
      </c>
      <c r="AZ21" s="56"/>
      <c r="BA21" s="57"/>
      <c r="BB21" s="57"/>
      <c r="BC21" s="58"/>
      <c r="BD21" s="68"/>
      <c r="BE21" s="51">
        <v>44061</v>
      </c>
      <c r="BF21" s="52">
        <v>0.30208333333333331</v>
      </c>
      <c r="BG21" s="67">
        <v>0.51041666666666663</v>
      </c>
      <c r="BH21" s="53"/>
      <c r="BI21" s="54">
        <f t="shared" ref="BI21:BI23" si="29">BG21-BF21-BH21</f>
        <v>0.20833333333333331</v>
      </c>
      <c r="BJ21" s="59"/>
      <c r="BK21" s="51">
        <v>44092</v>
      </c>
      <c r="BL21" s="52"/>
      <c r="BM21" s="53"/>
      <c r="BN21" s="53"/>
      <c r="BO21" s="54"/>
      <c r="BP21" s="59"/>
      <c r="BQ21" s="51">
        <v>44122</v>
      </c>
      <c r="BR21" s="56"/>
      <c r="BS21" s="57"/>
      <c r="BT21" s="57"/>
      <c r="BU21" s="58"/>
      <c r="BV21" s="68"/>
      <c r="BW21" s="51">
        <v>44153</v>
      </c>
      <c r="BX21" s="52">
        <v>0.30208333333333331</v>
      </c>
      <c r="BY21" s="266">
        <v>0.5</v>
      </c>
      <c r="BZ21" s="53"/>
      <c r="CA21" s="54">
        <f t="shared" si="27"/>
        <v>0.19791666666666669</v>
      </c>
      <c r="CB21" s="59"/>
      <c r="CC21" s="51">
        <v>44183</v>
      </c>
      <c r="CD21" s="52"/>
      <c r="CE21" s="53"/>
      <c r="CF21" s="53"/>
      <c r="CG21" s="54"/>
      <c r="CH21" s="59"/>
    </row>
    <row r="22" spans="1:86" s="17" customFormat="1" x14ac:dyDescent="0.25">
      <c r="A22" s="3" t="s">
        <v>22</v>
      </c>
      <c r="B22" s="2"/>
      <c r="C22" s="2"/>
      <c r="D22" s="2"/>
      <c r="E22" s="239"/>
      <c r="F22" s="249"/>
      <c r="G22" s="85"/>
      <c r="H22" s="51">
        <v>43849</v>
      </c>
      <c r="I22" s="56"/>
      <c r="J22" s="57"/>
      <c r="K22" s="57"/>
      <c r="L22" s="58"/>
      <c r="M22" s="59"/>
      <c r="N22" s="51">
        <v>43880</v>
      </c>
      <c r="O22" s="52">
        <v>0.30208333333333331</v>
      </c>
      <c r="P22" s="82">
        <v>0.5</v>
      </c>
      <c r="Q22" s="53"/>
      <c r="R22" s="54">
        <f t="shared" si="28"/>
        <v>0.19791666666666669</v>
      </c>
      <c r="S22" s="59"/>
      <c r="T22" s="84"/>
      <c r="U22" s="51">
        <v>43909</v>
      </c>
      <c r="V22" s="90">
        <v>0.30208333333333331</v>
      </c>
      <c r="W22" s="90">
        <v>0.46875</v>
      </c>
      <c r="X22" s="67"/>
      <c r="Y22" s="89"/>
      <c r="Z22" s="91">
        <f>W22-V22-X22</f>
        <v>0.16666666666666669</v>
      </c>
      <c r="AA22" s="97" t="s">
        <v>71</v>
      </c>
      <c r="AB22" s="104"/>
      <c r="AC22" s="115"/>
      <c r="AD22" s="51">
        <v>43940</v>
      </c>
      <c r="AE22" s="56"/>
      <c r="AF22" s="179"/>
      <c r="AG22" s="188"/>
      <c r="AH22" s="189"/>
      <c r="AI22" s="182"/>
      <c r="AJ22" s="95"/>
      <c r="AK22" s="168"/>
      <c r="AL22" s="169"/>
      <c r="AM22" s="162">
        <v>43970</v>
      </c>
      <c r="AN22" s="52">
        <v>0.30208333333333331</v>
      </c>
      <c r="AO22" s="53">
        <v>0.51041666666666663</v>
      </c>
      <c r="AP22" s="53"/>
      <c r="AQ22" s="54">
        <f t="shared" ref="AQ22:AQ23" si="30">AO22-AN22-AP22</f>
        <v>0.20833333333333331</v>
      </c>
      <c r="AR22" s="59"/>
      <c r="AS22" s="51">
        <v>44001</v>
      </c>
      <c r="AT22" s="52"/>
      <c r="AU22" s="53"/>
      <c r="AV22" s="53"/>
      <c r="AW22" s="54"/>
      <c r="AX22" s="59"/>
      <c r="AY22" s="51">
        <v>44031</v>
      </c>
      <c r="AZ22" s="56"/>
      <c r="BA22" s="57"/>
      <c r="BB22" s="57"/>
      <c r="BC22" s="58"/>
      <c r="BD22" s="68"/>
      <c r="BE22" s="51">
        <v>44062</v>
      </c>
      <c r="BF22" s="52">
        <v>0.30208333333333331</v>
      </c>
      <c r="BG22" s="212">
        <v>0.5</v>
      </c>
      <c r="BH22" s="53"/>
      <c r="BI22" s="54">
        <f t="shared" si="29"/>
        <v>0.19791666666666669</v>
      </c>
      <c r="BJ22" s="59"/>
      <c r="BK22" s="51">
        <v>44093</v>
      </c>
      <c r="BL22" s="56"/>
      <c r="BM22" s="57"/>
      <c r="BN22" s="57"/>
      <c r="BO22" s="58"/>
      <c r="BP22" s="68"/>
      <c r="BQ22" s="51">
        <v>44123</v>
      </c>
      <c r="BR22" s="52">
        <v>0.30208333333333331</v>
      </c>
      <c r="BS22" s="53">
        <v>0.63541666666666663</v>
      </c>
      <c r="BT22" s="53">
        <v>2.0833333333333332E-2</v>
      </c>
      <c r="BU22" s="54">
        <f>BS22-BR22-BT22</f>
        <v>0.3125</v>
      </c>
      <c r="BV22" s="59"/>
      <c r="BW22" s="51">
        <v>44154</v>
      </c>
      <c r="BX22" s="52">
        <v>0.30208333333333331</v>
      </c>
      <c r="BY22" s="266">
        <v>0.5</v>
      </c>
      <c r="BZ22" s="53"/>
      <c r="CA22" s="54">
        <f t="shared" si="27"/>
        <v>0.19791666666666669</v>
      </c>
      <c r="CB22" s="59"/>
      <c r="CC22" s="51">
        <v>44184</v>
      </c>
      <c r="CD22" s="56"/>
      <c r="CE22" s="57"/>
      <c r="CF22" s="57"/>
      <c r="CG22" s="58"/>
      <c r="CH22" s="68"/>
    </row>
    <row r="23" spans="1:86" s="17" customFormat="1" x14ac:dyDescent="0.25">
      <c r="A23" s="7"/>
      <c r="B23" s="6"/>
      <c r="D23" s="25"/>
      <c r="E23" s="244"/>
      <c r="F23" s="260"/>
      <c r="G23" s="85"/>
      <c r="H23" s="51">
        <v>43850</v>
      </c>
      <c r="I23" s="52">
        <v>0.54166666666666663</v>
      </c>
      <c r="J23" s="53">
        <v>0.6875</v>
      </c>
      <c r="K23" s="53"/>
      <c r="L23" s="54">
        <f>J23-I23-K23</f>
        <v>0.14583333333333337</v>
      </c>
      <c r="M23" s="59"/>
      <c r="N23" s="51">
        <v>43881</v>
      </c>
      <c r="O23" s="52">
        <v>0.30208333333333331</v>
      </c>
      <c r="P23" s="82">
        <v>0.5</v>
      </c>
      <c r="Q23" s="53"/>
      <c r="R23" s="54">
        <f t="shared" si="28"/>
        <v>0.19791666666666669</v>
      </c>
      <c r="S23" s="59"/>
      <c r="T23" s="85"/>
      <c r="U23" s="51">
        <v>43910</v>
      </c>
      <c r="V23" s="52"/>
      <c r="W23" s="53"/>
      <c r="X23" s="53"/>
      <c r="Y23" s="91"/>
      <c r="Z23" s="91"/>
      <c r="AA23" s="97"/>
      <c r="AB23" s="104">
        <v>21.25</v>
      </c>
      <c r="AC23" s="115"/>
      <c r="AD23" s="51">
        <v>43941</v>
      </c>
      <c r="AE23" s="52">
        <v>0.54166666666666663</v>
      </c>
      <c r="AF23" s="180">
        <v>0.69791666666666663</v>
      </c>
      <c r="AG23" s="134"/>
      <c r="AH23" s="135">
        <f>AF23-AE23-AG23</f>
        <v>0.15625</v>
      </c>
      <c r="AI23" s="177"/>
      <c r="AJ23" s="96"/>
      <c r="AK23" s="168"/>
      <c r="AL23" s="169"/>
      <c r="AM23" s="162">
        <v>43971</v>
      </c>
      <c r="AN23" s="52">
        <v>0.30208333333333331</v>
      </c>
      <c r="AO23" s="53">
        <v>0.5</v>
      </c>
      <c r="AP23" s="53"/>
      <c r="AQ23" s="54">
        <f t="shared" si="30"/>
        <v>0.19791666666666669</v>
      </c>
      <c r="AR23" s="59"/>
      <c r="AS23" s="51">
        <v>44002</v>
      </c>
      <c r="AT23" s="56"/>
      <c r="AU23" s="57"/>
      <c r="AV23" s="57"/>
      <c r="AW23" s="58"/>
      <c r="AX23" s="68"/>
      <c r="AY23" s="51">
        <v>44032</v>
      </c>
      <c r="AZ23" s="52">
        <v>0.30208333333333331</v>
      </c>
      <c r="BA23" s="67">
        <v>0.5</v>
      </c>
      <c r="BB23" s="53"/>
      <c r="BC23" s="54">
        <f>BA23-AZ23-BB23</f>
        <v>0.19791666666666669</v>
      </c>
      <c r="BD23" s="59"/>
      <c r="BE23" s="51">
        <v>44063</v>
      </c>
      <c r="BF23" s="52">
        <v>0.30208333333333331</v>
      </c>
      <c r="BG23" s="212">
        <v>0.5</v>
      </c>
      <c r="BH23" s="53"/>
      <c r="BI23" s="54">
        <f t="shared" si="29"/>
        <v>0.19791666666666669</v>
      </c>
      <c r="BJ23" s="59"/>
      <c r="BK23" s="51">
        <v>44094</v>
      </c>
      <c r="BL23" s="56"/>
      <c r="BM23" s="57"/>
      <c r="BN23" s="57"/>
      <c r="BO23" s="58"/>
      <c r="BP23" s="68"/>
      <c r="BQ23" s="51">
        <v>44124</v>
      </c>
      <c r="BR23" s="52">
        <v>0.30208333333333331</v>
      </c>
      <c r="BS23" s="67">
        <v>0.51041666666666663</v>
      </c>
      <c r="BT23" s="53"/>
      <c r="BU23" s="54">
        <f t="shared" ref="BU23:BU25" si="31">BS23-BR23-BT23</f>
        <v>0.20833333333333331</v>
      </c>
      <c r="BV23" s="59"/>
      <c r="BW23" s="51">
        <v>44155</v>
      </c>
      <c r="BX23" s="52"/>
      <c r="BY23" s="53"/>
      <c r="BZ23" s="53"/>
      <c r="CA23" s="54"/>
      <c r="CB23" s="59"/>
      <c r="CC23" s="51">
        <v>44185</v>
      </c>
      <c r="CD23" s="56"/>
      <c r="CE23" s="57"/>
      <c r="CF23" s="57"/>
      <c r="CG23" s="58"/>
      <c r="CH23" s="68"/>
    </row>
    <row r="24" spans="1:86" s="17" customFormat="1" x14ac:dyDescent="0.25">
      <c r="A24" s="5"/>
      <c r="B24" s="6"/>
      <c r="C24" s="6"/>
      <c r="D24" s="25"/>
      <c r="E24" s="244"/>
      <c r="F24" s="260"/>
      <c r="G24" s="85"/>
      <c r="H24" s="51">
        <v>43851</v>
      </c>
      <c r="I24" s="52">
        <v>0.30208333333333331</v>
      </c>
      <c r="J24" s="53">
        <v>0.6875</v>
      </c>
      <c r="K24" s="53">
        <v>2.0833333333333332E-2</v>
      </c>
      <c r="L24" s="54">
        <f t="shared" ref="L24:L26" si="32">J24-I24-K24</f>
        <v>0.36458333333333337</v>
      </c>
      <c r="M24" s="59"/>
      <c r="N24" s="51">
        <v>43882</v>
      </c>
      <c r="O24" s="52"/>
      <c r="P24" s="53"/>
      <c r="Q24" s="53"/>
      <c r="R24" s="54"/>
      <c r="S24" s="59"/>
      <c r="T24" s="85"/>
      <c r="U24" s="51">
        <v>43911</v>
      </c>
      <c r="V24" s="56"/>
      <c r="W24" s="57"/>
      <c r="X24" s="57"/>
      <c r="Y24" s="92"/>
      <c r="Z24" s="92"/>
      <c r="AA24" s="97"/>
      <c r="AB24" s="104"/>
      <c r="AC24" s="115"/>
      <c r="AD24" s="51">
        <v>43942</v>
      </c>
      <c r="AE24" s="52">
        <v>0.30208333333333331</v>
      </c>
      <c r="AF24" s="199">
        <v>0.6875</v>
      </c>
      <c r="AG24" s="134">
        <v>2.0833333333333332E-2</v>
      </c>
      <c r="AH24" s="135">
        <f>AF24-AE24-AG24</f>
        <v>0.36458333333333337</v>
      </c>
      <c r="AI24" s="177"/>
      <c r="AJ24" s="96"/>
      <c r="AK24" s="168"/>
      <c r="AL24" s="169"/>
      <c r="AM24" s="162">
        <v>43972</v>
      </c>
      <c r="AN24" s="52"/>
      <c r="AO24" s="161"/>
      <c r="AP24" s="53"/>
      <c r="AQ24" s="54"/>
      <c r="AR24" s="55" t="s">
        <v>38</v>
      </c>
      <c r="AS24" s="51">
        <v>44003</v>
      </c>
      <c r="AT24" s="56"/>
      <c r="AU24" s="57"/>
      <c r="AV24" s="57"/>
      <c r="AW24" s="58"/>
      <c r="AX24" s="68"/>
      <c r="AY24" s="51">
        <v>44033</v>
      </c>
      <c r="AZ24" s="52">
        <v>0.30208333333333331</v>
      </c>
      <c r="BA24" s="53">
        <v>0.5</v>
      </c>
      <c r="BB24" s="53"/>
      <c r="BC24" s="54">
        <f t="shared" ref="BC24:BC26" si="33">BA24-AZ24-BB24</f>
        <v>0.19791666666666669</v>
      </c>
      <c r="BD24" s="59"/>
      <c r="BE24" s="51">
        <v>44064</v>
      </c>
      <c r="BF24" s="52"/>
      <c r="BG24" s="53"/>
      <c r="BH24" s="53"/>
      <c r="BI24" s="54"/>
      <c r="BJ24" s="59"/>
      <c r="BK24" s="51">
        <v>44095</v>
      </c>
      <c r="BL24" s="52"/>
      <c r="BM24" s="53"/>
      <c r="BN24" s="53"/>
      <c r="BO24" s="54"/>
      <c r="BP24" s="55" t="s">
        <v>38</v>
      </c>
      <c r="BQ24" s="51">
        <v>44125</v>
      </c>
      <c r="BR24" s="52">
        <v>0.30208333333333331</v>
      </c>
      <c r="BS24" s="67">
        <v>0.51041666666666663</v>
      </c>
      <c r="BT24" s="53"/>
      <c r="BU24" s="54">
        <f t="shared" si="31"/>
        <v>0.20833333333333331</v>
      </c>
      <c r="BV24" s="59"/>
      <c r="BW24" s="51">
        <v>44156</v>
      </c>
      <c r="BX24" s="56"/>
      <c r="BY24" s="57"/>
      <c r="BZ24" s="57"/>
      <c r="CA24" s="58"/>
      <c r="CB24" s="68"/>
      <c r="CC24" s="51">
        <v>44186</v>
      </c>
      <c r="CD24" s="52">
        <v>0.30208333333333331</v>
      </c>
      <c r="CE24" s="67">
        <v>0.51041666666666663</v>
      </c>
      <c r="CF24" s="53"/>
      <c r="CG24" s="54">
        <f>CE24-CD24-CF24</f>
        <v>0.20833333333333331</v>
      </c>
      <c r="CH24" s="59"/>
    </row>
    <row r="25" spans="1:86" s="17" customFormat="1" x14ac:dyDescent="0.25">
      <c r="D25" s="25"/>
      <c r="E25" s="244"/>
      <c r="F25" s="260"/>
      <c r="H25" s="51">
        <v>43852</v>
      </c>
      <c r="I25" s="52">
        <v>0.30208333333333331</v>
      </c>
      <c r="J25" s="60">
        <v>0.5</v>
      </c>
      <c r="K25" s="53"/>
      <c r="L25" s="54">
        <f t="shared" si="32"/>
        <v>0.19791666666666669</v>
      </c>
      <c r="M25" s="59"/>
      <c r="N25" s="51">
        <v>43883</v>
      </c>
      <c r="O25" s="56"/>
      <c r="P25" s="57"/>
      <c r="Q25" s="57"/>
      <c r="R25" s="58"/>
      <c r="S25" s="59"/>
      <c r="T25" s="85"/>
      <c r="U25" s="51">
        <v>43912</v>
      </c>
      <c r="V25" s="56"/>
      <c r="W25" s="57"/>
      <c r="X25" s="57"/>
      <c r="Y25" s="92"/>
      <c r="Z25" s="92"/>
      <c r="AA25" s="97"/>
      <c r="AB25" s="104"/>
      <c r="AC25" s="115"/>
      <c r="AD25" s="51">
        <v>43943</v>
      </c>
      <c r="AE25" s="52">
        <v>0.30208333333333331</v>
      </c>
      <c r="AF25" s="185">
        <v>0.5</v>
      </c>
      <c r="AG25" s="134"/>
      <c r="AH25" s="135">
        <f>AF25-AE25-AG25</f>
        <v>0.19791666666666669</v>
      </c>
      <c r="AI25" s="177"/>
      <c r="AJ25" s="96"/>
      <c r="AK25" s="168"/>
      <c r="AL25" s="169"/>
      <c r="AM25" s="162">
        <v>43973</v>
      </c>
      <c r="AN25" s="52"/>
      <c r="AO25" s="53"/>
      <c r="AP25" s="53"/>
      <c r="AQ25" s="54"/>
      <c r="AR25" s="59"/>
      <c r="AS25" s="51">
        <v>44004</v>
      </c>
      <c r="AT25" s="52">
        <v>0.30208333333333331</v>
      </c>
      <c r="AU25" s="67">
        <v>0.65625</v>
      </c>
      <c r="AV25" s="53">
        <v>2.0833333333333332E-2</v>
      </c>
      <c r="AW25" s="54">
        <f>AU25-AT25-AV25</f>
        <v>0.33333333333333337</v>
      </c>
      <c r="AX25" s="59"/>
      <c r="AY25" s="51">
        <v>44034</v>
      </c>
      <c r="AZ25" s="52">
        <v>0.30208333333333331</v>
      </c>
      <c r="BA25" s="211">
        <v>0.5</v>
      </c>
      <c r="BB25" s="53"/>
      <c r="BC25" s="54">
        <f t="shared" si="33"/>
        <v>0.19791666666666669</v>
      </c>
      <c r="BD25" s="59"/>
      <c r="BE25" s="51">
        <v>44065</v>
      </c>
      <c r="BF25" s="56"/>
      <c r="BG25" s="57"/>
      <c r="BH25" s="57"/>
      <c r="BI25" s="58"/>
      <c r="BJ25" s="68"/>
      <c r="BK25" s="51">
        <v>44096</v>
      </c>
      <c r="BL25" s="52">
        <v>0.30208333333333331</v>
      </c>
      <c r="BM25" s="67">
        <v>0.51041666666666663</v>
      </c>
      <c r="BN25" s="53"/>
      <c r="BO25" s="54">
        <f t="shared" ref="BO25:BO27" si="34">BM25-BL25-BN25</f>
        <v>0.20833333333333331</v>
      </c>
      <c r="BP25" s="59"/>
      <c r="BQ25" s="51">
        <v>44126</v>
      </c>
      <c r="BR25" s="52">
        <v>0.30208333333333331</v>
      </c>
      <c r="BS25" s="67">
        <v>0.52083333333333337</v>
      </c>
      <c r="BT25" s="53"/>
      <c r="BU25" s="54">
        <f t="shared" si="31"/>
        <v>0.21875000000000006</v>
      </c>
      <c r="BV25" s="59"/>
      <c r="BW25" s="51">
        <v>44157</v>
      </c>
      <c r="BX25" s="56"/>
      <c r="BY25" s="57"/>
      <c r="BZ25" s="57"/>
      <c r="CA25" s="58"/>
      <c r="CB25" s="68"/>
      <c r="CC25" s="51">
        <v>44187</v>
      </c>
      <c r="CD25" s="52">
        <v>0.30208333333333331</v>
      </c>
      <c r="CE25" s="53">
        <v>0.5</v>
      </c>
      <c r="CF25" s="53"/>
      <c r="CG25" s="54">
        <f>CE25-CD25-CF25</f>
        <v>0.19791666666666669</v>
      </c>
      <c r="CH25" s="59"/>
    </row>
    <row r="26" spans="1:86" s="17" customFormat="1" x14ac:dyDescent="0.25">
      <c r="A26" s="5"/>
      <c r="B26" s="6"/>
      <c r="C26" s="6"/>
      <c r="D26" s="25"/>
      <c r="E26" s="244"/>
      <c r="F26" s="260"/>
      <c r="G26" s="85"/>
      <c r="H26" s="51">
        <v>43853</v>
      </c>
      <c r="I26" s="52">
        <v>0.30208333333333331</v>
      </c>
      <c r="J26" s="67">
        <v>0.52083333333333337</v>
      </c>
      <c r="K26" s="53"/>
      <c r="L26" s="54">
        <f t="shared" si="32"/>
        <v>0.21875000000000006</v>
      </c>
      <c r="M26" s="59"/>
      <c r="N26" s="51">
        <v>43884</v>
      </c>
      <c r="O26" s="56"/>
      <c r="P26" s="57"/>
      <c r="Q26" s="57"/>
      <c r="R26" s="58"/>
      <c r="S26" s="59"/>
      <c r="T26" s="85"/>
      <c r="U26" s="51">
        <v>43913</v>
      </c>
      <c r="V26" s="90">
        <v>0.54166666666666663</v>
      </c>
      <c r="W26" s="90">
        <v>0.6875</v>
      </c>
      <c r="X26" s="90"/>
      <c r="Y26" s="91"/>
      <c r="Z26" s="91">
        <f t="shared" ref="Z26:Z28" si="35">W26-V26-X26</f>
        <v>0.14583333333333337</v>
      </c>
      <c r="AA26" s="97" t="s">
        <v>71</v>
      </c>
      <c r="AB26" s="104"/>
      <c r="AC26" s="115"/>
      <c r="AD26" s="51">
        <v>43944</v>
      </c>
      <c r="AE26" s="52">
        <v>0.30208333333333331</v>
      </c>
      <c r="AF26" s="180">
        <v>0.71875</v>
      </c>
      <c r="AG26" s="190">
        <v>2.0833333333333332E-2</v>
      </c>
      <c r="AH26" s="135">
        <f>AF26-AE26-AG26</f>
        <v>0.39583333333333337</v>
      </c>
      <c r="AI26" s="177"/>
      <c r="AJ26" s="96"/>
      <c r="AK26" s="168">
        <v>21.25</v>
      </c>
      <c r="AL26" s="169"/>
      <c r="AM26" s="162">
        <v>43974</v>
      </c>
      <c r="AN26" s="56"/>
      <c r="AO26" s="57"/>
      <c r="AP26" s="57"/>
      <c r="AQ26" s="58"/>
      <c r="AR26" s="68"/>
      <c r="AS26" s="51">
        <v>44005</v>
      </c>
      <c r="AT26" s="52">
        <v>0.30208333333333331</v>
      </c>
      <c r="AU26" s="67">
        <v>0.52083333333333337</v>
      </c>
      <c r="AV26" s="53"/>
      <c r="AW26" s="54">
        <f t="shared" ref="AW26:AW28" si="36">AU26-AT26-AV26</f>
        <v>0.21875000000000006</v>
      </c>
      <c r="AX26" s="59"/>
      <c r="AY26" s="51">
        <v>44035</v>
      </c>
      <c r="AZ26" s="52">
        <v>0.30208333333333331</v>
      </c>
      <c r="BA26" s="211">
        <v>0.5</v>
      </c>
      <c r="BB26" s="53"/>
      <c r="BC26" s="54">
        <f t="shared" si="33"/>
        <v>0.19791666666666669</v>
      </c>
      <c r="BD26" s="59"/>
      <c r="BE26" s="51">
        <v>44066</v>
      </c>
      <c r="BF26" s="56"/>
      <c r="BG26" s="57"/>
      <c r="BH26" s="57"/>
      <c r="BI26" s="58"/>
      <c r="BJ26" s="68"/>
      <c r="BK26" s="51">
        <v>44097</v>
      </c>
      <c r="BL26" s="52">
        <v>0.30208333333333331</v>
      </c>
      <c r="BM26" s="67">
        <v>0.51041666666666663</v>
      </c>
      <c r="BN26" s="53"/>
      <c r="BO26" s="54">
        <f t="shared" si="34"/>
        <v>0.20833333333333331</v>
      </c>
      <c r="BP26" s="59"/>
      <c r="BQ26" s="51">
        <v>44127</v>
      </c>
      <c r="BR26" s="52"/>
      <c r="BS26" s="53"/>
      <c r="BT26" s="53"/>
      <c r="BU26" s="54"/>
      <c r="BV26" s="59"/>
      <c r="BW26" s="51">
        <v>44158</v>
      </c>
      <c r="BX26" s="67">
        <v>0.32291666666666669</v>
      </c>
      <c r="BY26" s="67">
        <v>0.64583333333333337</v>
      </c>
      <c r="BZ26" s="53">
        <v>2.0833333333333332E-2</v>
      </c>
      <c r="CA26" s="54">
        <f>BY26-BX26-BZ26</f>
        <v>0.30208333333333337</v>
      </c>
      <c r="CB26" s="59"/>
      <c r="CC26" s="51">
        <v>44188</v>
      </c>
      <c r="CD26" s="52">
        <v>0.30208333333333331</v>
      </c>
      <c r="CE26" s="272">
        <v>0.5</v>
      </c>
      <c r="CF26" s="53"/>
      <c r="CG26" s="54">
        <f>CE26-CD26-CF26</f>
        <v>0.19791666666666669</v>
      </c>
      <c r="CH26" s="59"/>
    </row>
    <row r="27" spans="1:86" s="17" customFormat="1" x14ac:dyDescent="0.25">
      <c r="A27" s="221" t="s">
        <v>160</v>
      </c>
      <c r="B27" s="222"/>
      <c r="C27" s="222">
        <v>4.75</v>
      </c>
      <c r="D27" s="25">
        <v>-4.75</v>
      </c>
      <c r="E27" s="244"/>
      <c r="F27" s="260"/>
      <c r="G27" s="85"/>
      <c r="H27" s="51">
        <v>43854</v>
      </c>
      <c r="I27" s="52"/>
      <c r="J27" s="53"/>
      <c r="K27" s="53"/>
      <c r="L27" s="54"/>
      <c r="M27" s="59"/>
      <c r="N27" s="51">
        <v>43885</v>
      </c>
      <c r="O27" s="52">
        <v>0.54166666666666663</v>
      </c>
      <c r="P27" s="53">
        <v>0.6875</v>
      </c>
      <c r="Q27" s="53"/>
      <c r="R27" s="54">
        <f>P27-O27-Q27</f>
        <v>0.14583333333333337</v>
      </c>
      <c r="S27" s="59"/>
      <c r="T27" s="84"/>
      <c r="U27" s="51">
        <v>43914</v>
      </c>
      <c r="V27" s="90">
        <v>0.30208333333333331</v>
      </c>
      <c r="W27" s="90">
        <v>0.6875</v>
      </c>
      <c r="X27" s="90">
        <v>4.1666666666666664E-2</v>
      </c>
      <c r="Y27" s="91"/>
      <c r="Z27" s="91">
        <f>W27-V27-X27</f>
        <v>0.34375</v>
      </c>
      <c r="AA27" s="98" t="s">
        <v>71</v>
      </c>
      <c r="AB27" s="104"/>
      <c r="AC27" s="115"/>
      <c r="AD27" s="51">
        <v>43945</v>
      </c>
      <c r="AE27" s="52"/>
      <c r="AF27" s="178"/>
      <c r="AG27" s="134"/>
      <c r="AH27" s="135"/>
      <c r="AI27" s="177"/>
      <c r="AJ27" s="96"/>
      <c r="AK27" s="168"/>
      <c r="AL27" s="169"/>
      <c r="AM27" s="162">
        <v>43975</v>
      </c>
      <c r="AN27" s="56"/>
      <c r="AO27" s="57"/>
      <c r="AP27" s="57"/>
      <c r="AQ27" s="58"/>
      <c r="AR27" s="68"/>
      <c r="AS27" s="51">
        <v>44006</v>
      </c>
      <c r="AT27" s="52">
        <v>0.30208333333333331</v>
      </c>
      <c r="AU27" s="205">
        <v>0.5</v>
      </c>
      <c r="AV27" s="53"/>
      <c r="AW27" s="54">
        <f t="shared" si="36"/>
        <v>0.19791666666666669</v>
      </c>
      <c r="AX27" s="59"/>
      <c r="AY27" s="51">
        <v>44036</v>
      </c>
      <c r="AZ27" s="52"/>
      <c r="BA27" s="53"/>
      <c r="BB27" s="53"/>
      <c r="BC27" s="54"/>
      <c r="BD27" s="59"/>
      <c r="BE27" s="51">
        <v>44067</v>
      </c>
      <c r="BF27" s="52">
        <v>0.30208333333333331</v>
      </c>
      <c r="BG27" s="67">
        <v>0.5</v>
      </c>
      <c r="BH27" s="67"/>
      <c r="BI27" s="54">
        <f>BG27-BF27-BH27</f>
        <v>0.19791666666666669</v>
      </c>
      <c r="BJ27" s="59"/>
      <c r="BK27" s="51">
        <v>44098</v>
      </c>
      <c r="BL27" s="52">
        <v>0.30208333333333331</v>
      </c>
      <c r="BM27" s="67">
        <v>0.73958333333333337</v>
      </c>
      <c r="BN27" s="53">
        <v>4.1666666666666664E-2</v>
      </c>
      <c r="BO27" s="54">
        <f t="shared" si="34"/>
        <v>0.39583333333333337</v>
      </c>
      <c r="BP27" s="59"/>
      <c r="BQ27" s="51">
        <v>44128</v>
      </c>
      <c r="BR27" s="56"/>
      <c r="BS27" s="57"/>
      <c r="BT27" s="57"/>
      <c r="BU27" s="58"/>
      <c r="BV27" s="68"/>
      <c r="BW27" s="51">
        <v>44159</v>
      </c>
      <c r="BX27" s="52">
        <v>0.30208333333333331</v>
      </c>
      <c r="BY27" s="53">
        <v>0.5</v>
      </c>
      <c r="BZ27" s="53"/>
      <c r="CA27" s="54">
        <f t="shared" ref="CA27:CA29" si="37">BY27-BX27-BZ27</f>
        <v>0.19791666666666669</v>
      </c>
      <c r="CB27" s="59"/>
      <c r="CC27" s="51">
        <v>44189</v>
      </c>
      <c r="CD27" s="52">
        <v>0.30208333333333331</v>
      </c>
      <c r="CE27" s="272">
        <v>0.5</v>
      </c>
      <c r="CF27" s="53"/>
      <c r="CG27" s="54"/>
      <c r="CH27" s="55" t="s">
        <v>86</v>
      </c>
    </row>
    <row r="28" spans="1:86" s="17" customFormat="1" x14ac:dyDescent="0.25">
      <c r="A28" s="221" t="s">
        <v>111</v>
      </c>
      <c r="B28" s="222"/>
      <c r="C28" s="222">
        <v>21.25</v>
      </c>
      <c r="D28" s="25">
        <v>-21.25</v>
      </c>
      <c r="E28" s="244"/>
      <c r="F28" s="260"/>
      <c r="G28" s="85"/>
      <c r="H28" s="51">
        <v>43855</v>
      </c>
      <c r="I28" s="56"/>
      <c r="J28" s="57"/>
      <c r="K28" s="57"/>
      <c r="L28" s="58"/>
      <c r="M28" s="59"/>
      <c r="N28" s="51">
        <v>43886</v>
      </c>
      <c r="O28" s="52">
        <v>0.30208333333333331</v>
      </c>
      <c r="P28" s="53">
        <v>0.6875</v>
      </c>
      <c r="Q28" s="53">
        <v>2.0833333333333332E-2</v>
      </c>
      <c r="R28" s="54">
        <f t="shared" ref="R28:R30" si="38">P28-O28-Q28</f>
        <v>0.36458333333333337</v>
      </c>
      <c r="S28" s="59"/>
      <c r="T28" s="84"/>
      <c r="U28" s="51">
        <v>43915</v>
      </c>
      <c r="V28" s="90">
        <v>0.30208333333333331</v>
      </c>
      <c r="W28" s="90">
        <v>0.5</v>
      </c>
      <c r="X28" s="90"/>
      <c r="Y28" s="91"/>
      <c r="Z28" s="91">
        <f t="shared" si="35"/>
        <v>0.19791666666666669</v>
      </c>
      <c r="AA28" s="99" t="s">
        <v>71</v>
      </c>
      <c r="AB28" s="104"/>
      <c r="AC28" s="115"/>
      <c r="AD28" s="51">
        <v>43946</v>
      </c>
      <c r="AE28" s="56"/>
      <c r="AF28" s="179"/>
      <c r="AG28" s="188"/>
      <c r="AH28" s="189"/>
      <c r="AI28" s="182"/>
      <c r="AJ28" s="95"/>
      <c r="AK28" s="168"/>
      <c r="AL28" s="169"/>
      <c r="AM28" s="162">
        <v>43976</v>
      </c>
      <c r="AN28" s="206"/>
      <c r="AO28" s="207"/>
      <c r="AP28" s="207"/>
      <c r="AQ28" s="208">
        <f>AO28-AN28-AP28</f>
        <v>0</v>
      </c>
      <c r="AR28" s="209"/>
      <c r="AS28" s="51">
        <v>44007</v>
      </c>
      <c r="AT28" s="52">
        <v>0.30208333333333331</v>
      </c>
      <c r="AU28" s="205">
        <v>0.5</v>
      </c>
      <c r="AV28" s="53"/>
      <c r="AW28" s="54">
        <f t="shared" si="36"/>
        <v>0.19791666666666669</v>
      </c>
      <c r="AX28" s="59"/>
      <c r="AY28" s="51">
        <v>44037</v>
      </c>
      <c r="AZ28" s="56"/>
      <c r="BA28" s="57"/>
      <c r="BB28" s="57"/>
      <c r="BC28" s="58"/>
      <c r="BD28" s="68"/>
      <c r="BE28" s="51">
        <v>44068</v>
      </c>
      <c r="BF28" s="52">
        <v>0.30208333333333331</v>
      </c>
      <c r="BG28" s="67">
        <v>0.63541666666666663</v>
      </c>
      <c r="BH28" s="67">
        <v>2.0833333333333332E-2</v>
      </c>
      <c r="BI28" s="54">
        <f t="shared" ref="BI28:BI30" si="39">BG28-BF28-BH28</f>
        <v>0.3125</v>
      </c>
      <c r="BJ28" s="59"/>
      <c r="BK28" s="51">
        <v>44099</v>
      </c>
      <c r="BL28" s="52"/>
      <c r="BM28" s="53"/>
      <c r="BN28" s="53"/>
      <c r="BO28" s="54"/>
      <c r="BP28" s="59"/>
      <c r="BQ28" s="51">
        <v>44129</v>
      </c>
      <c r="BR28" s="56"/>
      <c r="BS28" s="57"/>
      <c r="BT28" s="57"/>
      <c r="BU28" s="58"/>
      <c r="BV28" s="68"/>
      <c r="BW28" s="51">
        <v>44160</v>
      </c>
      <c r="BX28" s="52">
        <v>0.30208333333333331</v>
      </c>
      <c r="BY28" s="266">
        <v>0.5</v>
      </c>
      <c r="BZ28" s="53"/>
      <c r="CA28" s="54">
        <f t="shared" si="37"/>
        <v>0.19791666666666669</v>
      </c>
      <c r="CB28" s="59"/>
      <c r="CC28" s="51">
        <v>44190</v>
      </c>
      <c r="CD28" s="52"/>
      <c r="CE28" s="53"/>
      <c r="CF28" s="53"/>
      <c r="CG28" s="54"/>
      <c r="CH28" s="55" t="s">
        <v>38</v>
      </c>
    </row>
    <row r="29" spans="1:86" s="17" customFormat="1" x14ac:dyDescent="0.25">
      <c r="A29" s="223"/>
      <c r="B29" s="224"/>
      <c r="C29" s="224"/>
      <c r="D29" s="25"/>
      <c r="E29" s="244"/>
      <c r="F29" s="260"/>
      <c r="G29" s="85"/>
      <c r="H29" s="51">
        <v>43856</v>
      </c>
      <c r="I29" s="56"/>
      <c r="J29" s="57"/>
      <c r="K29" s="57"/>
      <c r="L29" s="58"/>
      <c r="M29" s="59"/>
      <c r="N29" s="51">
        <v>43887</v>
      </c>
      <c r="O29" s="52">
        <v>0.30208333333333331</v>
      </c>
      <c r="P29" s="82">
        <v>0.5</v>
      </c>
      <c r="Q29" s="53"/>
      <c r="R29" s="54">
        <f t="shared" si="38"/>
        <v>0.19791666666666669</v>
      </c>
      <c r="S29" s="59"/>
      <c r="T29" s="84"/>
      <c r="U29" s="51">
        <v>43916</v>
      </c>
      <c r="V29" s="52">
        <v>0.5625</v>
      </c>
      <c r="W29" s="83">
        <v>0.66666666666666663</v>
      </c>
      <c r="X29" s="53"/>
      <c r="Y29" s="54">
        <f t="shared" ref="Y29" si="40">W29-V29-X29</f>
        <v>0.10416666666666663</v>
      </c>
      <c r="Z29" s="91">
        <v>9.375E-2</v>
      </c>
      <c r="AA29" s="99" t="s">
        <v>71</v>
      </c>
      <c r="AB29" s="104"/>
      <c r="AC29" s="115"/>
      <c r="AD29" s="51">
        <v>43947</v>
      </c>
      <c r="AE29" s="56"/>
      <c r="AF29" s="179"/>
      <c r="AG29" s="188"/>
      <c r="AH29" s="189"/>
      <c r="AI29" s="182"/>
      <c r="AJ29" s="95"/>
      <c r="AK29" s="168"/>
      <c r="AL29" s="169"/>
      <c r="AM29" s="162">
        <v>43977</v>
      </c>
      <c r="AN29" s="67">
        <v>0.29166666666666669</v>
      </c>
      <c r="AO29" s="67">
        <v>0.6875</v>
      </c>
      <c r="AP29" s="53">
        <v>2.0833333333333332E-2</v>
      </c>
      <c r="AQ29" s="54">
        <f t="shared" ref="AQ29:AQ31" si="41">AO29-AN29-AP29</f>
        <v>0.375</v>
      </c>
      <c r="AR29" s="59"/>
      <c r="AS29" s="51">
        <v>44008</v>
      </c>
      <c r="AT29" s="52"/>
      <c r="AU29" s="53"/>
      <c r="AV29" s="53"/>
      <c r="AW29" s="54"/>
      <c r="AX29" s="59"/>
      <c r="AY29" s="51">
        <v>44038</v>
      </c>
      <c r="AZ29" s="56"/>
      <c r="BA29" s="57"/>
      <c r="BB29" s="57"/>
      <c r="BC29" s="58"/>
      <c r="BD29" s="68"/>
      <c r="BE29" s="51">
        <v>44069</v>
      </c>
      <c r="BF29" s="52">
        <v>0.30208333333333331</v>
      </c>
      <c r="BG29" s="67">
        <v>0.6875</v>
      </c>
      <c r="BH29" s="67">
        <v>2.0833333333333332E-2</v>
      </c>
      <c r="BI29" s="54">
        <f t="shared" si="39"/>
        <v>0.36458333333333337</v>
      </c>
      <c r="BJ29" s="59"/>
      <c r="BK29" s="51">
        <v>44100</v>
      </c>
      <c r="BL29" s="56"/>
      <c r="BM29" s="57"/>
      <c r="BN29" s="57"/>
      <c r="BO29" s="58"/>
      <c r="BP29" s="68"/>
      <c r="BQ29" s="51">
        <v>44130</v>
      </c>
      <c r="BR29" s="52">
        <v>0.30208333333333331</v>
      </c>
      <c r="BS29" s="67">
        <v>0.64583333333333337</v>
      </c>
      <c r="BT29" s="53">
        <v>2.0833333333333332E-2</v>
      </c>
      <c r="BU29" s="54">
        <f>BS29-BR29-BT29</f>
        <v>0.32291666666666674</v>
      </c>
      <c r="BV29" s="59"/>
      <c r="BW29" s="51">
        <v>44161</v>
      </c>
      <c r="BX29" s="52">
        <v>0.30208333333333331</v>
      </c>
      <c r="BY29" s="67">
        <v>0.59375</v>
      </c>
      <c r="BZ29" s="53">
        <v>4.1666666666666664E-2</v>
      </c>
      <c r="CA29" s="54">
        <f t="shared" si="37"/>
        <v>0.25</v>
      </c>
      <c r="CB29" s="59"/>
      <c r="CC29" s="51">
        <v>44191</v>
      </c>
      <c r="CD29" s="56"/>
      <c r="CE29" s="57"/>
      <c r="CF29" s="57"/>
      <c r="CG29" s="58"/>
      <c r="CH29" s="68"/>
    </row>
    <row r="30" spans="1:86" s="17" customFormat="1" x14ac:dyDescent="0.25">
      <c r="A30" s="2"/>
      <c r="B30" s="2"/>
      <c r="C30" s="2"/>
      <c r="D30" s="2"/>
      <c r="E30" s="239"/>
      <c r="F30" s="249"/>
      <c r="G30" s="85"/>
      <c r="H30" s="51">
        <v>43857</v>
      </c>
      <c r="I30" s="52">
        <v>0.54166666666666663</v>
      </c>
      <c r="J30" s="53">
        <v>0.6875</v>
      </c>
      <c r="K30" s="53"/>
      <c r="L30" s="54">
        <f>J30-I30-K30</f>
        <v>0.14583333333333337</v>
      </c>
      <c r="M30" s="59"/>
      <c r="N30" s="51">
        <v>43888</v>
      </c>
      <c r="O30" s="52">
        <v>0.30208333333333331</v>
      </c>
      <c r="P30" s="67">
        <v>0.53125</v>
      </c>
      <c r="Q30" s="53"/>
      <c r="R30" s="54">
        <f t="shared" si="38"/>
        <v>0.22916666666666669</v>
      </c>
      <c r="S30" s="59"/>
      <c r="T30" s="84"/>
      <c r="U30" s="51">
        <v>43917</v>
      </c>
      <c r="V30" s="52"/>
      <c r="W30" s="53"/>
      <c r="X30" s="53"/>
      <c r="Y30" s="91"/>
      <c r="Z30" s="91"/>
      <c r="AA30" s="100"/>
      <c r="AB30" s="104">
        <v>21.25</v>
      </c>
      <c r="AC30" s="115"/>
      <c r="AD30" s="51">
        <v>43948</v>
      </c>
      <c r="AE30" s="52">
        <v>0.54166666666666663</v>
      </c>
      <c r="AF30" s="180">
        <v>0.69791666666666663</v>
      </c>
      <c r="AG30" s="134"/>
      <c r="AH30" s="135">
        <f>AF30-AE30-AG30</f>
        <v>0.15625</v>
      </c>
      <c r="AI30" s="177"/>
      <c r="AJ30" s="96"/>
      <c r="AK30" s="168"/>
      <c r="AL30" s="169"/>
      <c r="AM30" s="162">
        <v>43978</v>
      </c>
      <c r="AN30" s="67">
        <v>0.29166666666666669</v>
      </c>
      <c r="AO30" s="53">
        <v>0.5</v>
      </c>
      <c r="AP30" s="53"/>
      <c r="AQ30" s="54">
        <f t="shared" si="41"/>
        <v>0.20833333333333331</v>
      </c>
      <c r="AR30" s="59"/>
      <c r="AS30" s="51">
        <v>44009</v>
      </c>
      <c r="AT30" s="56"/>
      <c r="AU30" s="57"/>
      <c r="AV30" s="57"/>
      <c r="AW30" s="58"/>
      <c r="AX30" s="68"/>
      <c r="AY30" s="51">
        <v>44039</v>
      </c>
      <c r="AZ30" s="52">
        <v>0.30208333333333331</v>
      </c>
      <c r="BA30" s="53">
        <v>0.63541666666666663</v>
      </c>
      <c r="BB30" s="53">
        <v>2.0833333333333332E-2</v>
      </c>
      <c r="BC30" s="54">
        <f>BA30-AZ30-BB30</f>
        <v>0.3125</v>
      </c>
      <c r="BD30" s="59"/>
      <c r="BE30" s="51">
        <v>44070</v>
      </c>
      <c r="BF30" s="52">
        <v>0.30208333333333331</v>
      </c>
      <c r="BG30" s="67">
        <v>0.53125</v>
      </c>
      <c r="BH30" s="67"/>
      <c r="BI30" s="54">
        <f t="shared" si="39"/>
        <v>0.22916666666666669</v>
      </c>
      <c r="BJ30" s="59"/>
      <c r="BK30" s="51">
        <v>44101</v>
      </c>
      <c r="BL30" s="56"/>
      <c r="BM30" s="57"/>
      <c r="BN30" s="57"/>
      <c r="BO30" s="58"/>
      <c r="BP30" s="68"/>
      <c r="BQ30" s="51">
        <v>44131</v>
      </c>
      <c r="BR30" s="52">
        <v>0.30208333333333331</v>
      </c>
      <c r="BS30" s="67">
        <v>0.5625</v>
      </c>
      <c r="BT30" s="53">
        <v>2.0833333333333332E-2</v>
      </c>
      <c r="BU30" s="54">
        <f t="shared" ref="BU30:BU32" si="42">BS30-BR30-BT30</f>
        <v>0.23958333333333334</v>
      </c>
      <c r="BV30" s="59"/>
      <c r="BW30" s="51">
        <v>44162</v>
      </c>
      <c r="BX30" s="52"/>
      <c r="BY30" s="53"/>
      <c r="BZ30" s="53"/>
      <c r="CA30" s="54"/>
      <c r="CB30" s="59"/>
      <c r="CC30" s="51">
        <v>44192</v>
      </c>
      <c r="CD30" s="56"/>
      <c r="CE30" s="57"/>
      <c r="CF30" s="57"/>
      <c r="CG30" s="58"/>
      <c r="CH30" s="68"/>
    </row>
    <row r="31" spans="1:86" s="17" customFormat="1" ht="15.75" thickBot="1" x14ac:dyDescent="0.3">
      <c r="A31" s="3" t="s">
        <v>18</v>
      </c>
      <c r="B31" s="2"/>
      <c r="C31" s="2"/>
      <c r="D31" s="36">
        <f>D20+SUM(D23:D28)</f>
        <v>40.75</v>
      </c>
      <c r="E31" s="254"/>
      <c r="F31" s="254"/>
      <c r="G31" s="85"/>
      <c r="H31" s="51">
        <v>43858</v>
      </c>
      <c r="I31" s="52">
        <v>0.30208333333333331</v>
      </c>
      <c r="J31" s="53">
        <v>0.6875</v>
      </c>
      <c r="K31" s="53">
        <v>2.0833333333333332E-2</v>
      </c>
      <c r="L31" s="54">
        <f t="shared" ref="L31:L33" si="43">J31-I31-K31</f>
        <v>0.36458333333333337</v>
      </c>
      <c r="M31" s="59"/>
      <c r="N31" s="51">
        <v>43889</v>
      </c>
      <c r="O31" s="52"/>
      <c r="P31" s="53"/>
      <c r="Q31" s="53"/>
      <c r="R31" s="54"/>
      <c r="S31" s="59"/>
      <c r="T31" s="84"/>
      <c r="U31" s="51">
        <v>43918</v>
      </c>
      <c r="V31" s="56"/>
      <c r="W31" s="57"/>
      <c r="X31" s="57"/>
      <c r="Y31" s="58"/>
      <c r="Z31" s="92"/>
      <c r="AA31" s="101"/>
      <c r="AB31" s="104"/>
      <c r="AC31" s="115"/>
      <c r="AD31" s="51">
        <v>43949</v>
      </c>
      <c r="AE31" s="52">
        <v>0.30208333333333331</v>
      </c>
      <c r="AF31" s="180">
        <v>0.73958333333333337</v>
      </c>
      <c r="AG31" s="134">
        <v>2.0833333333333332E-2</v>
      </c>
      <c r="AH31" s="135">
        <f t="shared" ref="AH31:AH33" si="44">AF31-AE31-AG31</f>
        <v>0.41666666666666674</v>
      </c>
      <c r="AI31" s="177"/>
      <c r="AJ31" s="96"/>
      <c r="AK31" s="168"/>
      <c r="AL31" s="169"/>
      <c r="AM31" s="162">
        <v>43979</v>
      </c>
      <c r="AN31" s="67">
        <v>0.29166666666666669</v>
      </c>
      <c r="AO31" s="67">
        <v>0.55208333333333337</v>
      </c>
      <c r="AP31" s="53">
        <v>1.0416666666666666E-2</v>
      </c>
      <c r="AQ31" s="54">
        <f t="shared" si="41"/>
        <v>0.25</v>
      </c>
      <c r="AR31" s="59"/>
      <c r="AS31" s="51">
        <v>44010</v>
      </c>
      <c r="AT31" s="56"/>
      <c r="AU31" s="57"/>
      <c r="AV31" s="57"/>
      <c r="AW31" s="58"/>
      <c r="AX31" s="68"/>
      <c r="AY31" s="51">
        <v>44040</v>
      </c>
      <c r="AZ31" s="52">
        <v>0.30208333333333331</v>
      </c>
      <c r="BA31" s="53">
        <v>0.5</v>
      </c>
      <c r="BB31" s="53"/>
      <c r="BC31" s="54">
        <f t="shared" ref="BC31:BC33" si="45">BA31-AZ31-BB31</f>
        <v>0.19791666666666669</v>
      </c>
      <c r="BD31" s="59"/>
      <c r="BE31" s="51">
        <v>44071</v>
      </c>
      <c r="BF31" s="52"/>
      <c r="BG31" s="53"/>
      <c r="BH31" s="53"/>
      <c r="BI31" s="54"/>
      <c r="BJ31" s="59"/>
      <c r="BK31" s="51">
        <v>44102</v>
      </c>
      <c r="BL31" s="52"/>
      <c r="BM31" s="53"/>
      <c r="BN31" s="237"/>
      <c r="BO31" s="210"/>
      <c r="BP31" s="55" t="s">
        <v>51</v>
      </c>
      <c r="BQ31" s="51">
        <v>44132</v>
      </c>
      <c r="BR31" s="52">
        <v>0.30208333333333331</v>
      </c>
      <c r="BS31" s="67">
        <v>0.52083333333333337</v>
      </c>
      <c r="BT31" s="53"/>
      <c r="BU31" s="54">
        <f t="shared" si="42"/>
        <v>0.21875000000000006</v>
      </c>
      <c r="BV31" s="59"/>
      <c r="BW31" s="51">
        <v>44163</v>
      </c>
      <c r="BX31" s="56"/>
      <c r="BY31" s="57"/>
      <c r="BZ31" s="57"/>
      <c r="CA31" s="58"/>
      <c r="CB31" s="68"/>
      <c r="CC31" s="51">
        <v>44193</v>
      </c>
      <c r="CD31" s="52">
        <v>0.30208333333333331</v>
      </c>
      <c r="CE31" s="53">
        <v>0.63541666666666663</v>
      </c>
      <c r="CF31" s="53">
        <v>2.0833333333333332E-2</v>
      </c>
      <c r="CG31" s="54"/>
      <c r="CH31" s="55" t="s">
        <v>86</v>
      </c>
    </row>
    <row r="32" spans="1:86" s="17" customFormat="1" ht="15.75" thickTop="1" x14ac:dyDescent="0.25">
      <c r="A32" s="2"/>
      <c r="B32" s="2"/>
      <c r="C32" s="2"/>
      <c r="D32" s="2"/>
      <c r="E32" s="239"/>
      <c r="F32" s="249"/>
      <c r="G32" s="85"/>
      <c r="H32" s="51">
        <v>43859</v>
      </c>
      <c r="I32" s="52">
        <v>0.30208333333333331</v>
      </c>
      <c r="J32" s="60">
        <v>0.5</v>
      </c>
      <c r="K32" s="53"/>
      <c r="L32" s="54">
        <f t="shared" si="43"/>
        <v>0.19791666666666669</v>
      </c>
      <c r="M32" s="59"/>
      <c r="N32" s="51">
        <v>43890</v>
      </c>
      <c r="O32" s="56"/>
      <c r="P32" s="57"/>
      <c r="Q32" s="57"/>
      <c r="R32" s="58"/>
      <c r="S32" s="59"/>
      <c r="T32" s="84"/>
      <c r="U32" s="51">
        <v>43919</v>
      </c>
      <c r="V32" s="56"/>
      <c r="W32" s="57"/>
      <c r="X32" s="57"/>
      <c r="Y32" s="58"/>
      <c r="Z32" s="92"/>
      <c r="AA32" s="101"/>
      <c r="AB32" s="104"/>
      <c r="AC32" s="115"/>
      <c r="AD32" s="51">
        <v>43950</v>
      </c>
      <c r="AE32" s="52">
        <v>0.30208333333333331</v>
      </c>
      <c r="AF32" s="180">
        <v>0.52083333333333337</v>
      </c>
      <c r="AG32" s="134"/>
      <c r="AH32" s="135">
        <f t="shared" si="44"/>
        <v>0.21875000000000006</v>
      </c>
      <c r="AI32" s="177"/>
      <c r="AJ32" s="96"/>
      <c r="AK32" s="168"/>
      <c r="AL32" s="169"/>
      <c r="AM32" s="162">
        <v>43980</v>
      </c>
      <c r="AN32" s="52"/>
      <c r="AO32" s="53"/>
      <c r="AP32" s="53"/>
      <c r="AQ32" s="54"/>
      <c r="AR32" s="59"/>
      <c r="AS32" s="51">
        <v>44011</v>
      </c>
      <c r="AT32" s="52">
        <v>0.30208333333333331</v>
      </c>
      <c r="AU32" s="205">
        <v>0.63541666666666663</v>
      </c>
      <c r="AV32" s="53">
        <v>2.0833333333333332E-2</v>
      </c>
      <c r="AW32" s="54">
        <f t="shared" ref="AW32" si="46">AU32-AT32-AV32</f>
        <v>0.3125</v>
      </c>
      <c r="AX32" s="59"/>
      <c r="AY32" s="51">
        <v>44041</v>
      </c>
      <c r="AZ32" s="52">
        <v>0.30208333333333331</v>
      </c>
      <c r="BA32" s="211">
        <v>0.5</v>
      </c>
      <c r="BB32" s="53"/>
      <c r="BC32" s="54">
        <f t="shared" si="45"/>
        <v>0.19791666666666669</v>
      </c>
      <c r="BD32" s="59"/>
      <c r="BE32" s="51">
        <v>44072</v>
      </c>
      <c r="BF32" s="56"/>
      <c r="BG32" s="57"/>
      <c r="BH32" s="57"/>
      <c r="BI32" s="58"/>
      <c r="BJ32" s="68"/>
      <c r="BK32" s="51">
        <v>44103</v>
      </c>
      <c r="BL32" s="52"/>
      <c r="BM32" s="53"/>
      <c r="BN32" s="53"/>
      <c r="BO32" s="54"/>
      <c r="BP32" s="55" t="s">
        <v>51</v>
      </c>
      <c r="BQ32" s="51">
        <v>44133</v>
      </c>
      <c r="BR32" s="52">
        <v>0.30208333333333331</v>
      </c>
      <c r="BS32" s="67">
        <v>0.6875</v>
      </c>
      <c r="BT32" s="67">
        <v>2.0833333333333332E-2</v>
      </c>
      <c r="BU32" s="54">
        <f t="shared" si="42"/>
        <v>0.36458333333333337</v>
      </c>
      <c r="BV32" s="59"/>
      <c r="BW32" s="51">
        <v>44164</v>
      </c>
      <c r="BX32" s="56"/>
      <c r="BY32" s="57"/>
      <c r="BZ32" s="57"/>
      <c r="CA32" s="58"/>
      <c r="CB32" s="68"/>
      <c r="CC32" s="51">
        <v>44194</v>
      </c>
      <c r="CD32" s="52">
        <v>0.30208333333333331</v>
      </c>
      <c r="CE32" s="53">
        <v>0.5</v>
      </c>
      <c r="CF32" s="53"/>
      <c r="CG32" s="54"/>
      <c r="CH32" s="55" t="s">
        <v>86</v>
      </c>
    </row>
    <row r="33" spans="1:86" s="17" customFormat="1" x14ac:dyDescent="0.25">
      <c r="A33" s="26"/>
      <c r="B33" s="26"/>
      <c r="C33" s="26"/>
      <c r="D33" s="26"/>
      <c r="E33" s="255"/>
      <c r="F33" s="240"/>
      <c r="G33" s="87"/>
      <c r="H33" s="51">
        <v>43860</v>
      </c>
      <c r="I33" s="52">
        <v>0.30208333333333331</v>
      </c>
      <c r="J33" s="60">
        <v>0.5</v>
      </c>
      <c r="K33" s="53"/>
      <c r="L33" s="54">
        <f t="shared" si="43"/>
        <v>0.19791666666666669</v>
      </c>
      <c r="M33" s="59"/>
      <c r="N33" s="51"/>
      <c r="O33" s="52"/>
      <c r="P33" s="82"/>
      <c r="Q33" s="53"/>
      <c r="R33" s="54"/>
      <c r="S33" s="59"/>
      <c r="T33" s="86"/>
      <c r="U33" s="51">
        <v>43920</v>
      </c>
      <c r="V33" s="90">
        <v>0.54166666666666663</v>
      </c>
      <c r="W33" s="90">
        <v>0.6875</v>
      </c>
      <c r="X33" s="90"/>
      <c r="Y33" s="91"/>
      <c r="Z33" s="91">
        <f t="shared" ref="Z33:Z34" si="47">W33-V33-X33</f>
        <v>0.14583333333333337</v>
      </c>
      <c r="AA33" s="97" t="s">
        <v>71</v>
      </c>
      <c r="AB33" s="104"/>
      <c r="AC33" s="115"/>
      <c r="AD33" s="51">
        <v>43951</v>
      </c>
      <c r="AE33" s="52">
        <v>0.30208333333333331</v>
      </c>
      <c r="AF33" s="180">
        <v>0.51041666666666663</v>
      </c>
      <c r="AG33" s="134"/>
      <c r="AH33" s="135">
        <f t="shared" si="44"/>
        <v>0.20833333333333331</v>
      </c>
      <c r="AI33" s="177"/>
      <c r="AJ33" s="96"/>
      <c r="AK33" s="168">
        <v>21.25</v>
      </c>
      <c r="AL33" s="169"/>
      <c r="AM33" s="162">
        <v>43981</v>
      </c>
      <c r="AN33" s="56"/>
      <c r="AO33" s="57"/>
      <c r="AP33" s="57"/>
      <c r="AQ33" s="58"/>
      <c r="AR33" s="68"/>
      <c r="AS33" s="51">
        <v>44012</v>
      </c>
      <c r="AT33" s="52">
        <v>0.30208333333333331</v>
      </c>
      <c r="AU33" s="67">
        <v>0.51041666666666663</v>
      </c>
      <c r="AV33" s="53"/>
      <c r="AW33" s="54">
        <f t="shared" ref="AW33" si="48">AU33-AT33-AV33</f>
        <v>0.20833333333333331</v>
      </c>
      <c r="AX33" s="59"/>
      <c r="AY33" s="51">
        <v>44042</v>
      </c>
      <c r="AZ33" s="52">
        <v>0.30208333333333331</v>
      </c>
      <c r="BA33" s="211">
        <v>0.5</v>
      </c>
      <c r="BB33" s="53"/>
      <c r="BC33" s="54">
        <f t="shared" si="45"/>
        <v>0.19791666666666669</v>
      </c>
      <c r="BD33" s="59"/>
      <c r="BE33" s="51">
        <v>44073</v>
      </c>
      <c r="BF33" s="56"/>
      <c r="BG33" s="57"/>
      <c r="BH33" s="57"/>
      <c r="BI33" s="58"/>
      <c r="BJ33" s="68"/>
      <c r="BK33" s="51">
        <v>44104</v>
      </c>
      <c r="BL33" s="52"/>
      <c r="BM33" s="236"/>
      <c r="BN33" s="53"/>
      <c r="BO33" s="54"/>
      <c r="BP33" s="55" t="s">
        <v>51</v>
      </c>
      <c r="BQ33" s="51">
        <v>44134</v>
      </c>
      <c r="BR33" s="52"/>
      <c r="BS33" s="53"/>
      <c r="BT33" s="53"/>
      <c r="BU33" s="54"/>
      <c r="BV33" s="59"/>
      <c r="BW33" s="51">
        <v>44165</v>
      </c>
      <c r="BX33" s="52">
        <v>0.30208333333333331</v>
      </c>
      <c r="BY33" s="67">
        <v>0.64583333333333337</v>
      </c>
      <c r="BZ33" s="53">
        <v>2.0833333333333332E-2</v>
      </c>
      <c r="CA33" s="54">
        <f>BY33-BX33-BZ33</f>
        <v>0.32291666666666674</v>
      </c>
      <c r="CB33" s="59"/>
      <c r="CC33" s="51">
        <v>44195</v>
      </c>
      <c r="CD33" s="52">
        <v>0.30208333333333331</v>
      </c>
      <c r="CE33" s="272">
        <v>0.5</v>
      </c>
      <c r="CF33" s="53"/>
      <c r="CG33" s="54"/>
      <c r="CH33" s="55" t="s">
        <v>86</v>
      </c>
    </row>
    <row r="34" spans="1:86" s="17" customFormat="1" ht="15.75" thickBot="1" x14ac:dyDescent="0.3">
      <c r="A34" s="3" t="s">
        <v>28</v>
      </c>
      <c r="B34" s="2"/>
      <c r="C34" s="2"/>
      <c r="D34" s="33">
        <v>1.36</v>
      </c>
      <c r="E34" s="256"/>
      <c r="F34" s="256"/>
      <c r="G34" s="85"/>
      <c r="H34" s="51">
        <v>43861</v>
      </c>
      <c r="I34" s="52"/>
      <c r="J34" s="53"/>
      <c r="K34" s="53"/>
      <c r="L34" s="54"/>
      <c r="M34" s="59"/>
      <c r="N34" s="51"/>
      <c r="O34" s="52"/>
      <c r="P34" s="53"/>
      <c r="Q34" s="53"/>
      <c r="R34" s="54"/>
      <c r="S34" s="59"/>
      <c r="T34" s="84"/>
      <c r="U34" s="51">
        <v>43921</v>
      </c>
      <c r="V34" s="90">
        <v>0.30208333333333331</v>
      </c>
      <c r="W34" s="90">
        <v>0.6875</v>
      </c>
      <c r="X34" s="90">
        <v>4.1666666666666664E-2</v>
      </c>
      <c r="Y34" s="91"/>
      <c r="Z34" s="91">
        <f t="shared" si="47"/>
        <v>0.34375</v>
      </c>
      <c r="AA34" s="97" t="s">
        <v>71</v>
      </c>
      <c r="AB34" s="121">
        <v>11.75</v>
      </c>
      <c r="AC34" s="116">
        <v>54.25</v>
      </c>
      <c r="AD34" s="51"/>
      <c r="AE34" s="52"/>
      <c r="AF34" s="178"/>
      <c r="AG34" s="191"/>
      <c r="AH34" s="192"/>
      <c r="AI34" s="183"/>
      <c r="AJ34" s="96"/>
      <c r="AK34" s="173"/>
      <c r="AL34" s="174"/>
      <c r="AM34" s="162">
        <v>43982</v>
      </c>
      <c r="AN34" s="56"/>
      <c r="AO34" s="57"/>
      <c r="AP34" s="57"/>
      <c r="AQ34" s="58"/>
      <c r="AR34" s="68"/>
      <c r="AS34" s="51"/>
      <c r="AT34" s="52"/>
      <c r="AU34" s="205"/>
      <c r="AV34" s="53"/>
      <c r="AW34" s="54"/>
      <c r="AX34" s="59"/>
      <c r="AY34" s="51">
        <v>44043</v>
      </c>
      <c r="AZ34" s="52"/>
      <c r="BA34" s="53"/>
      <c r="BB34" s="53"/>
      <c r="BC34" s="54"/>
      <c r="BD34" s="59"/>
      <c r="BE34" s="51">
        <v>44074</v>
      </c>
      <c r="BF34" s="52">
        <v>0.30208333333333331</v>
      </c>
      <c r="BG34" s="67">
        <v>0.51041666666666663</v>
      </c>
      <c r="BH34" s="53"/>
      <c r="BI34" s="54">
        <f>BG34-BF34-BH34</f>
        <v>0.20833333333333331</v>
      </c>
      <c r="BJ34" s="59"/>
      <c r="BK34" s="51"/>
      <c r="BL34" s="52"/>
      <c r="BM34" s="53"/>
      <c r="BN34" s="53"/>
      <c r="BO34" s="54"/>
      <c r="BP34" s="59"/>
      <c r="BQ34" s="51">
        <v>44135</v>
      </c>
      <c r="BR34" s="56"/>
      <c r="BS34" s="57"/>
      <c r="BT34" s="57"/>
      <c r="BU34" s="58"/>
      <c r="BV34" s="68"/>
      <c r="BW34" s="51"/>
      <c r="BX34" s="52"/>
      <c r="BY34" s="53"/>
      <c r="BZ34" s="53"/>
      <c r="CA34" s="54"/>
      <c r="CB34" s="59"/>
      <c r="CC34" s="51">
        <v>44196</v>
      </c>
      <c r="CD34" s="52">
        <v>0.30208333333333331</v>
      </c>
      <c r="CE34" s="272">
        <v>0.5</v>
      </c>
      <c r="CF34" s="53"/>
      <c r="CG34" s="54"/>
      <c r="CH34" s="55" t="s">
        <v>86</v>
      </c>
    </row>
    <row r="35" spans="1:86" s="17" customFormat="1" ht="19.5" thickBot="1" x14ac:dyDescent="0.35">
      <c r="A35" s="38" t="s">
        <v>30</v>
      </c>
      <c r="B35" s="2"/>
      <c r="C35" s="2"/>
      <c r="D35" s="34">
        <v>10</v>
      </c>
      <c r="E35" s="257">
        <v>20</v>
      </c>
      <c r="F35" s="257"/>
      <c r="G35" s="85"/>
      <c r="H35" s="61"/>
      <c r="I35" s="62"/>
      <c r="J35" s="63"/>
      <c r="K35" s="64" t="s">
        <v>40</v>
      </c>
      <c r="L35" s="65" t="s">
        <v>52</v>
      </c>
      <c r="M35" s="66" t="s">
        <v>41</v>
      </c>
      <c r="N35" s="61"/>
      <c r="O35" s="62"/>
      <c r="P35" s="63"/>
      <c r="Q35" s="64" t="s">
        <v>40</v>
      </c>
      <c r="R35" s="65" t="s">
        <v>67</v>
      </c>
      <c r="S35" s="66" t="s">
        <v>41</v>
      </c>
      <c r="T35" s="84"/>
      <c r="U35" s="61"/>
      <c r="V35" s="62"/>
      <c r="W35" s="63"/>
      <c r="X35" s="64" t="s">
        <v>40</v>
      </c>
      <c r="Y35" s="65" t="s">
        <v>82</v>
      </c>
      <c r="Z35" s="108" t="s">
        <v>81</v>
      </c>
      <c r="AA35" s="102" t="s">
        <v>70</v>
      </c>
      <c r="AB35" s="122"/>
      <c r="AC35" s="123">
        <f>21.25*4+11.75</f>
        <v>96.75</v>
      </c>
      <c r="AD35" s="61"/>
      <c r="AE35" s="62"/>
      <c r="AF35" s="63"/>
      <c r="AG35" s="186" t="s">
        <v>40</v>
      </c>
      <c r="AH35" s="187" t="s">
        <v>89</v>
      </c>
      <c r="AI35" s="181"/>
      <c r="AJ35" s="66" t="s">
        <v>85</v>
      </c>
      <c r="AK35" s="175" t="s">
        <v>87</v>
      </c>
      <c r="AL35" s="174"/>
      <c r="AM35" s="61"/>
      <c r="AN35" s="62"/>
      <c r="AO35" s="63"/>
      <c r="AP35" s="64" t="s">
        <v>40</v>
      </c>
      <c r="AQ35" s="65" t="s">
        <v>97</v>
      </c>
      <c r="AR35" s="66" t="s">
        <v>95</v>
      </c>
      <c r="AS35" s="61"/>
      <c r="AT35" s="62"/>
      <c r="AU35" s="63"/>
      <c r="AV35" s="64" t="s">
        <v>40</v>
      </c>
      <c r="AW35" s="65" t="s">
        <v>110</v>
      </c>
      <c r="AX35" s="66" t="s">
        <v>108</v>
      </c>
      <c r="AY35" s="61"/>
      <c r="AZ35" s="62"/>
      <c r="BA35" s="63"/>
      <c r="BB35" s="64" t="s">
        <v>40</v>
      </c>
      <c r="BC35" s="65" t="s">
        <v>107</v>
      </c>
      <c r="BD35" s="66" t="s">
        <v>102</v>
      </c>
      <c r="BE35" s="61"/>
      <c r="BF35" s="62"/>
      <c r="BG35" s="63"/>
      <c r="BH35" s="64" t="s">
        <v>40</v>
      </c>
      <c r="BI35" s="65" t="s">
        <v>134</v>
      </c>
      <c r="BJ35" s="66" t="s">
        <v>106</v>
      </c>
      <c r="BK35" s="61"/>
      <c r="BL35" s="62"/>
      <c r="BM35" s="63"/>
      <c r="BN35" s="64" t="s">
        <v>40</v>
      </c>
      <c r="BO35" s="65" t="s">
        <v>136</v>
      </c>
      <c r="BP35" s="66" t="s">
        <v>135</v>
      </c>
      <c r="BQ35" s="61"/>
      <c r="BR35" s="62"/>
      <c r="BS35" s="63"/>
      <c r="BT35" s="64" t="s">
        <v>40</v>
      </c>
      <c r="BU35" s="65" t="s">
        <v>144</v>
      </c>
      <c r="BV35" s="66" t="s">
        <v>133</v>
      </c>
      <c r="BW35" s="61"/>
      <c r="BX35" s="62"/>
      <c r="BY35" s="63"/>
      <c r="BZ35" s="64" t="s">
        <v>40</v>
      </c>
      <c r="CA35" s="65" t="s">
        <v>154</v>
      </c>
      <c r="CB35" s="66" t="s">
        <v>143</v>
      </c>
      <c r="CC35" s="61"/>
      <c r="CD35" s="62"/>
      <c r="CE35" s="63"/>
      <c r="CF35" s="64" t="s">
        <v>40</v>
      </c>
      <c r="CG35" s="65" t="s">
        <v>162</v>
      </c>
      <c r="CH35" s="66" t="s">
        <v>161</v>
      </c>
    </row>
    <row r="36" spans="1:86" s="17" customFormat="1" x14ac:dyDescent="0.25">
      <c r="A36" s="17" t="s">
        <v>112</v>
      </c>
      <c r="D36" s="17">
        <v>-1.68</v>
      </c>
      <c r="E36" s="245">
        <f>D36*2</f>
        <v>-3.36</v>
      </c>
      <c r="F36" s="261"/>
      <c r="G36" s="85"/>
      <c r="H36" s="27"/>
      <c r="I36" s="27"/>
      <c r="J36" s="27"/>
      <c r="K36" s="27"/>
      <c r="L36" s="27"/>
      <c r="M36" s="27"/>
      <c r="T36" s="84"/>
      <c r="Z36" s="109"/>
      <c r="AA36" s="93">
        <v>101.25</v>
      </c>
      <c r="AI36" s="109"/>
    </row>
    <row r="37" spans="1:86" s="17" customFormat="1" x14ac:dyDescent="0.25">
      <c r="A37" s="220" t="s">
        <v>114</v>
      </c>
      <c r="B37" s="2"/>
      <c r="D37" s="35">
        <v>-2.5</v>
      </c>
      <c r="E37" s="245">
        <f t="shared" ref="E37:E39" si="49">D37*2</f>
        <v>-5</v>
      </c>
      <c r="F37" s="259"/>
      <c r="G37" s="85"/>
      <c r="H37" s="28"/>
      <c r="I37" s="29"/>
      <c r="J37" s="27"/>
      <c r="K37" s="27"/>
      <c r="L37" s="30"/>
      <c r="M37" s="27"/>
      <c r="T37" s="84"/>
      <c r="AF37" s="214" t="s">
        <v>109</v>
      </c>
      <c r="AG37" s="17" t="s">
        <v>88</v>
      </c>
      <c r="AH37" s="88">
        <f>91-86.5</f>
        <v>4.5</v>
      </c>
      <c r="BT37" s="17" t="s">
        <v>147</v>
      </c>
      <c r="BU37" s="269" t="s">
        <v>146</v>
      </c>
    </row>
    <row r="38" spans="1:86" s="17" customFormat="1" x14ac:dyDescent="0.25">
      <c r="A38" s="2" t="s">
        <v>113</v>
      </c>
      <c r="B38" s="2"/>
      <c r="C38" s="2"/>
      <c r="D38" s="35">
        <v>-2.5</v>
      </c>
      <c r="E38" s="245">
        <f t="shared" si="49"/>
        <v>-5</v>
      </c>
      <c r="F38" s="259"/>
      <c r="G38" s="85"/>
      <c r="H38" s="3" t="s">
        <v>25</v>
      </c>
      <c r="I38" s="27"/>
      <c r="J38" s="27"/>
      <c r="K38" s="27"/>
      <c r="L38" s="30"/>
      <c r="M38" s="27"/>
      <c r="T38" s="84"/>
      <c r="X38" s="214" t="s">
        <v>109</v>
      </c>
      <c r="Y38" s="17" t="s">
        <v>73</v>
      </c>
      <c r="Z38" s="88">
        <v>34.5</v>
      </c>
      <c r="AF38" s="214" t="s">
        <v>72</v>
      </c>
      <c r="AG38" s="17" t="s">
        <v>88</v>
      </c>
      <c r="AH38" s="93">
        <v>91</v>
      </c>
      <c r="AN38" s="5">
        <v>43976</v>
      </c>
      <c r="AO38" s="6" t="s">
        <v>100</v>
      </c>
      <c r="AP38" s="6"/>
      <c r="AQ38" s="25"/>
      <c r="AR38" s="85" t="s">
        <v>101</v>
      </c>
    </row>
    <row r="39" spans="1:86" s="17" customFormat="1" x14ac:dyDescent="0.25">
      <c r="A39" s="2" t="s">
        <v>130</v>
      </c>
      <c r="B39" s="2"/>
      <c r="C39" s="2"/>
      <c r="D39" s="35">
        <v>-2.5</v>
      </c>
      <c r="E39" s="245">
        <f t="shared" si="49"/>
        <v>-5</v>
      </c>
      <c r="F39" s="259"/>
      <c r="G39" s="85"/>
      <c r="H39" s="3"/>
      <c r="I39" s="27"/>
      <c r="J39" s="27"/>
      <c r="K39" s="27"/>
      <c r="L39" s="30"/>
      <c r="M39" s="27"/>
      <c r="T39" s="84"/>
      <c r="X39" s="214"/>
      <c r="Z39" s="88"/>
      <c r="AF39" s="214"/>
      <c r="AH39" s="93"/>
      <c r="AN39" s="5"/>
      <c r="AO39" s="6"/>
      <c r="AP39" s="6"/>
      <c r="AQ39" s="25"/>
      <c r="AR39" s="85"/>
    </row>
    <row r="40" spans="1:86" s="17" customFormat="1" x14ac:dyDescent="0.25">
      <c r="A40" s="2"/>
      <c r="B40" s="2"/>
      <c r="C40" s="2"/>
      <c r="D40" s="35"/>
      <c r="E40" s="245"/>
      <c r="F40" s="259"/>
      <c r="G40" s="85"/>
      <c r="H40" s="3"/>
      <c r="I40" s="27"/>
      <c r="J40" s="27"/>
      <c r="K40" s="27"/>
      <c r="L40" s="30"/>
      <c r="M40" s="27"/>
      <c r="T40" s="84"/>
      <c r="X40" s="214"/>
      <c r="Z40" s="88"/>
      <c r="AF40" s="214"/>
      <c r="AH40" s="93"/>
      <c r="AN40" s="5"/>
      <c r="AO40" s="6"/>
      <c r="AP40" s="6"/>
      <c r="AQ40" s="25"/>
      <c r="AR40" s="85"/>
    </row>
    <row r="41" spans="1:86" s="17" customFormat="1" x14ac:dyDescent="0.25">
      <c r="B41" s="2"/>
      <c r="C41" s="2"/>
      <c r="D41" s="2"/>
      <c r="E41" s="239"/>
      <c r="F41" s="249"/>
      <c r="G41" s="85"/>
      <c r="H41" s="27"/>
      <c r="I41" s="27"/>
      <c r="J41" s="27"/>
      <c r="K41" s="27"/>
      <c r="L41" s="27"/>
      <c r="M41" s="27"/>
      <c r="T41" s="84"/>
      <c r="X41" s="17" t="s">
        <v>72</v>
      </c>
      <c r="Y41" s="17" t="s">
        <v>73</v>
      </c>
      <c r="Z41" s="93">
        <v>54.25</v>
      </c>
      <c r="AI41" s="93"/>
    </row>
    <row r="42" spans="1:86" s="17" customFormat="1" ht="15.75" thickBot="1" x14ac:dyDescent="0.3">
      <c r="A42" s="3" t="s">
        <v>27</v>
      </c>
      <c r="B42" s="3"/>
      <c r="C42" s="3"/>
      <c r="D42" s="36">
        <f>SUM(D34:D41)</f>
        <v>2.1799999999999997</v>
      </c>
      <c r="E42" s="245">
        <f t="shared" ref="E42" si="50">D42*2</f>
        <v>4.3599999999999994</v>
      </c>
      <c r="F42" s="254"/>
      <c r="G42" s="85"/>
      <c r="H42" s="3" t="s">
        <v>24</v>
      </c>
      <c r="I42" s="27"/>
      <c r="J42" s="27"/>
      <c r="K42" s="31"/>
      <c r="L42" s="32"/>
      <c r="M42" s="27"/>
      <c r="T42" s="84"/>
      <c r="Z42" s="109"/>
      <c r="AI42" s="109"/>
    </row>
    <row r="43" spans="1:86" s="17" customFormat="1" ht="15.75" thickTop="1" x14ac:dyDescent="0.25">
      <c r="A43" s="2"/>
      <c r="B43" s="2"/>
      <c r="C43" s="2"/>
      <c r="D43" s="2"/>
      <c r="E43" s="239"/>
      <c r="F43" s="249"/>
      <c r="G43" s="85"/>
      <c r="T43" s="84"/>
      <c r="Z43" s="109"/>
      <c r="AI43" s="109"/>
    </row>
    <row r="44" spans="1:86" s="17" customFormat="1" x14ac:dyDescent="0.25">
      <c r="A44" s="3"/>
      <c r="B44" s="2"/>
      <c r="C44" s="2"/>
      <c r="D44" s="274"/>
      <c r="E44" s="239"/>
      <c r="F44" s="249"/>
      <c r="G44" s="85"/>
      <c r="T44" s="84"/>
      <c r="Z44" s="109"/>
      <c r="AI44" s="109"/>
    </row>
    <row r="45" spans="1:86" s="17" customFormat="1" x14ac:dyDescent="0.25">
      <c r="A45" s="2"/>
      <c r="B45" s="2"/>
      <c r="C45" s="2"/>
      <c r="D45" s="2"/>
      <c r="E45" s="239"/>
      <c r="F45" s="249"/>
      <c r="G45" s="85"/>
      <c r="T45" s="84"/>
      <c r="Z45" s="109"/>
      <c r="AI45" s="109"/>
    </row>
    <row r="46" spans="1:86" s="17" customFormat="1" x14ac:dyDescent="0.25">
      <c r="A46" s="2"/>
      <c r="B46" s="2"/>
      <c r="C46" s="2"/>
      <c r="D46" s="2"/>
      <c r="E46" s="239"/>
      <c r="F46" s="249"/>
      <c r="G46" s="85"/>
      <c r="T46" s="84"/>
      <c r="Z46" s="109"/>
      <c r="AI46" s="109"/>
    </row>
    <row r="47" spans="1:86" s="17" customFormat="1" x14ac:dyDescent="0.25">
      <c r="A47" s="2"/>
      <c r="B47" s="2"/>
      <c r="C47" s="2"/>
      <c r="D47" s="2"/>
      <c r="E47" s="239"/>
      <c r="F47" s="249"/>
      <c r="G47" s="85"/>
      <c r="T47" s="84"/>
      <c r="Z47" s="109"/>
      <c r="AI47" s="109"/>
    </row>
    <row r="48" spans="1:86" s="17" customFormat="1" x14ac:dyDescent="0.25">
      <c r="A48" s="2"/>
      <c r="B48" s="2"/>
      <c r="C48" s="2"/>
      <c r="D48" s="2"/>
      <c r="E48" s="239"/>
      <c r="F48" s="249"/>
      <c r="G48" s="85"/>
      <c r="T48" s="84"/>
      <c r="Z48" s="109"/>
      <c r="AI48" s="109"/>
    </row>
    <row r="49" spans="1:35" s="17" customFormat="1" x14ac:dyDescent="0.25">
      <c r="A49" s="2"/>
      <c r="B49" s="2"/>
      <c r="C49" s="2"/>
      <c r="D49" s="2"/>
      <c r="E49" s="239"/>
      <c r="F49" s="249"/>
      <c r="G49" s="85"/>
      <c r="T49" s="84"/>
      <c r="Z49" s="109"/>
      <c r="AI49" s="109"/>
    </row>
    <row r="50" spans="1:35" s="17" customFormat="1" x14ac:dyDescent="0.25">
      <c r="A50" s="2"/>
      <c r="B50" s="2"/>
      <c r="C50" s="2"/>
      <c r="D50" s="2"/>
      <c r="E50" s="239"/>
      <c r="F50" s="249"/>
      <c r="G50" s="85"/>
      <c r="T50" s="84"/>
      <c r="Z50" s="109"/>
      <c r="AI50" s="109"/>
    </row>
    <row r="51" spans="1:35" s="17" customFormat="1" x14ac:dyDescent="0.25">
      <c r="A51" s="2"/>
      <c r="B51" s="2"/>
      <c r="C51" s="2"/>
      <c r="D51" s="2"/>
      <c r="E51" s="239"/>
      <c r="F51" s="249"/>
      <c r="G51" s="85"/>
      <c r="T51" s="84"/>
      <c r="Z51" s="109"/>
      <c r="AI51" s="109"/>
    </row>
    <row r="52" spans="1:35" s="17" customFormat="1" x14ac:dyDescent="0.25">
      <c r="A52" s="2"/>
      <c r="B52" s="2"/>
      <c r="C52" s="2"/>
      <c r="D52" s="2"/>
      <c r="E52" s="239"/>
      <c r="F52" s="249"/>
      <c r="G52" s="85"/>
      <c r="T52" s="84"/>
      <c r="Z52" s="109"/>
      <c r="AI52" s="109"/>
    </row>
    <row r="53" spans="1:35" s="17" customFormat="1" x14ac:dyDescent="0.25">
      <c r="A53" s="2"/>
      <c r="B53" s="2"/>
      <c r="C53" s="2"/>
      <c r="D53" s="2"/>
      <c r="E53" s="239"/>
      <c r="F53" s="249"/>
      <c r="G53" s="85"/>
      <c r="T53" s="84"/>
      <c r="Z53" s="109"/>
      <c r="AI53" s="109"/>
    </row>
    <row r="54" spans="1:35" s="17" customFormat="1" x14ac:dyDescent="0.25">
      <c r="A54" s="2"/>
      <c r="B54" s="2"/>
      <c r="C54" s="2"/>
      <c r="D54" s="2"/>
      <c r="E54" s="239"/>
      <c r="F54" s="249"/>
      <c r="G54" s="85"/>
      <c r="T54" s="84"/>
      <c r="Z54" s="109"/>
      <c r="AI54" s="109"/>
    </row>
    <row r="55" spans="1:35" s="17" customFormat="1" x14ac:dyDescent="0.25">
      <c r="A55" s="2"/>
      <c r="B55" s="2"/>
      <c r="C55" s="2"/>
      <c r="D55" s="2"/>
      <c r="E55" s="239"/>
      <c r="F55" s="249"/>
      <c r="G55" s="85"/>
      <c r="T55" s="84"/>
      <c r="Z55" s="109"/>
      <c r="AI55" s="109"/>
    </row>
    <row r="56" spans="1:35" s="17" customFormat="1" x14ac:dyDescent="0.25">
      <c r="A56" s="2"/>
      <c r="B56" s="2"/>
      <c r="C56" s="2"/>
      <c r="D56" s="2"/>
      <c r="E56" s="239"/>
      <c r="F56" s="249"/>
      <c r="G56" s="85"/>
      <c r="T56" s="84"/>
      <c r="Z56" s="109"/>
      <c r="AI56" s="109"/>
    </row>
    <row r="57" spans="1:35" s="17" customFormat="1" x14ac:dyDescent="0.25">
      <c r="A57" s="2"/>
      <c r="B57" s="2"/>
      <c r="C57" s="2"/>
      <c r="D57" s="2"/>
      <c r="E57" s="239"/>
      <c r="F57" s="249"/>
      <c r="G57" s="85"/>
      <c r="T57" s="84"/>
      <c r="Z57" s="109"/>
      <c r="AI57" s="109"/>
    </row>
    <row r="58" spans="1:35" s="17" customFormat="1" x14ac:dyDescent="0.25">
      <c r="A58" s="2"/>
      <c r="B58" s="2"/>
      <c r="C58" s="2"/>
      <c r="D58" s="2"/>
      <c r="E58" s="239"/>
      <c r="F58" s="249"/>
      <c r="G58" s="85"/>
      <c r="T58" s="84"/>
      <c r="Z58" s="109"/>
      <c r="AI58" s="109"/>
    </row>
    <row r="59" spans="1:35" s="17" customFormat="1" x14ac:dyDescent="0.25">
      <c r="A59" s="2"/>
      <c r="B59" s="2"/>
      <c r="C59" s="2"/>
      <c r="D59" s="2"/>
      <c r="E59" s="239"/>
      <c r="F59" s="249"/>
      <c r="G59" s="85"/>
      <c r="T59" s="84"/>
      <c r="Z59" s="109"/>
      <c r="AI59" s="109"/>
    </row>
    <row r="60" spans="1:35" s="17" customFormat="1" x14ac:dyDescent="0.25">
      <c r="A60" s="2"/>
      <c r="B60" s="2"/>
      <c r="C60" s="2"/>
      <c r="D60" s="2"/>
      <c r="E60" s="239"/>
      <c r="F60" s="249"/>
      <c r="G60" s="85"/>
      <c r="T60" s="84"/>
      <c r="Z60" s="109"/>
      <c r="AI60" s="109"/>
    </row>
    <row r="61" spans="1:35" s="17" customFormat="1" x14ac:dyDescent="0.25">
      <c r="A61" s="2"/>
      <c r="B61" s="2"/>
      <c r="C61" s="2"/>
      <c r="D61" s="2"/>
      <c r="E61" s="239"/>
      <c r="F61" s="249"/>
      <c r="G61" s="85"/>
      <c r="T61" s="84"/>
      <c r="Z61" s="109"/>
      <c r="AI61" s="109"/>
    </row>
    <row r="62" spans="1:35" s="17" customFormat="1" x14ac:dyDescent="0.25">
      <c r="A62" s="2"/>
      <c r="B62" s="2"/>
      <c r="C62" s="2"/>
      <c r="D62" s="2"/>
      <c r="E62" s="239"/>
      <c r="F62" s="249"/>
      <c r="G62" s="85"/>
      <c r="T62" s="84"/>
      <c r="Z62" s="109"/>
      <c r="AI62" s="109"/>
    </row>
    <row r="63" spans="1:35" s="17" customFormat="1" x14ac:dyDescent="0.25">
      <c r="A63" s="2"/>
      <c r="B63" s="2"/>
      <c r="C63" s="2"/>
      <c r="D63" s="2"/>
      <c r="E63" s="239"/>
      <c r="F63" s="249"/>
      <c r="G63" s="85"/>
      <c r="T63" s="84"/>
      <c r="Z63" s="109"/>
      <c r="AI63" s="109"/>
    </row>
    <row r="64" spans="1:35" s="17" customFormat="1" x14ac:dyDescent="0.25">
      <c r="A64" s="2"/>
      <c r="B64" s="2"/>
      <c r="C64" s="2"/>
      <c r="D64" s="2"/>
      <c r="E64" s="239"/>
      <c r="F64" s="249"/>
      <c r="G64" s="85"/>
      <c r="T64" s="84"/>
      <c r="Z64" s="109"/>
      <c r="AI64" s="109"/>
    </row>
    <row r="65" spans="1:35" s="17" customFormat="1" x14ac:dyDescent="0.25">
      <c r="A65" s="2"/>
      <c r="B65" s="2"/>
      <c r="C65" s="2"/>
      <c r="D65" s="2"/>
      <c r="E65" s="239"/>
      <c r="F65" s="249"/>
      <c r="G65" s="85"/>
      <c r="T65" s="84"/>
      <c r="Z65" s="109"/>
      <c r="AI65" s="109"/>
    </row>
    <row r="66" spans="1:35" s="17" customFormat="1" x14ac:dyDescent="0.25">
      <c r="A66" s="2"/>
      <c r="B66" s="2"/>
      <c r="C66" s="2"/>
      <c r="D66" s="2"/>
      <c r="E66" s="239"/>
      <c r="F66" s="249"/>
      <c r="G66" s="85"/>
      <c r="T66" s="84"/>
      <c r="Z66" s="109"/>
      <c r="AI66" s="109"/>
    </row>
    <row r="67" spans="1:35" s="17" customFormat="1" x14ac:dyDescent="0.25">
      <c r="A67" s="2"/>
      <c r="B67" s="2"/>
      <c r="C67" s="2"/>
      <c r="D67" s="2"/>
      <c r="E67" s="239"/>
      <c r="F67" s="249"/>
      <c r="G67" s="85"/>
      <c r="T67" s="84"/>
      <c r="Z67" s="109"/>
      <c r="AI67" s="109"/>
    </row>
    <row r="68" spans="1:35" s="17" customFormat="1" x14ac:dyDescent="0.25">
      <c r="A68" s="2"/>
      <c r="B68" s="2"/>
      <c r="C68" s="2"/>
      <c r="D68" s="2"/>
      <c r="E68" s="239"/>
      <c r="F68" s="249"/>
      <c r="G68" s="85"/>
      <c r="T68" s="84"/>
      <c r="Z68" s="109"/>
      <c r="AI68" s="109"/>
    </row>
    <row r="69" spans="1:35" s="17" customFormat="1" x14ac:dyDescent="0.25">
      <c r="A69" s="2"/>
      <c r="B69" s="2"/>
      <c r="C69" s="2"/>
      <c r="D69" s="2"/>
      <c r="E69" s="239"/>
      <c r="F69" s="249"/>
      <c r="G69" s="85"/>
      <c r="T69" s="84"/>
      <c r="Z69" s="109"/>
      <c r="AI69" s="109"/>
    </row>
    <row r="70" spans="1:35" s="17" customFormat="1" x14ac:dyDescent="0.25">
      <c r="A70" s="2"/>
      <c r="B70" s="2"/>
      <c r="C70" s="2"/>
      <c r="D70" s="2"/>
      <c r="E70" s="239"/>
      <c r="F70" s="249"/>
      <c r="G70" s="85"/>
      <c r="T70" s="84"/>
      <c r="Z70" s="109"/>
      <c r="AI70" s="109"/>
    </row>
    <row r="71" spans="1:35" s="17" customFormat="1" x14ac:dyDescent="0.25">
      <c r="A71" s="2"/>
      <c r="B71" s="2"/>
      <c r="C71" s="2"/>
      <c r="D71" s="2"/>
      <c r="E71" s="239"/>
      <c r="F71" s="249"/>
      <c r="G71" s="85"/>
      <c r="T71" s="84"/>
      <c r="Z71" s="109"/>
      <c r="AI71" s="109"/>
    </row>
    <row r="72" spans="1:35" s="17" customFormat="1" x14ac:dyDescent="0.25">
      <c r="A72" s="2"/>
      <c r="B72" s="2"/>
      <c r="C72" s="2"/>
      <c r="D72" s="2"/>
      <c r="E72" s="239"/>
      <c r="F72" s="249"/>
      <c r="G72" s="85"/>
      <c r="T72" s="84"/>
      <c r="Z72" s="109"/>
      <c r="AI72" s="109"/>
    </row>
    <row r="73" spans="1:35" s="17" customFormat="1" x14ac:dyDescent="0.25">
      <c r="A73" s="2"/>
      <c r="B73" s="2"/>
      <c r="C73" s="2"/>
      <c r="D73" s="2"/>
      <c r="E73" s="239"/>
      <c r="F73" s="249"/>
      <c r="G73" s="85"/>
      <c r="T73" s="84"/>
      <c r="Z73" s="109"/>
      <c r="AI73" s="109"/>
    </row>
    <row r="74" spans="1:35" s="17" customFormat="1" x14ac:dyDescent="0.25">
      <c r="A74" s="2"/>
      <c r="B74" s="2"/>
      <c r="C74" s="2"/>
      <c r="D74" s="2"/>
      <c r="E74" s="239"/>
      <c r="F74" s="249"/>
      <c r="G74" s="85"/>
      <c r="T74" s="84"/>
      <c r="Z74" s="109"/>
      <c r="AI74" s="109"/>
    </row>
    <row r="75" spans="1:35" s="17" customFormat="1" x14ac:dyDescent="0.25">
      <c r="A75" s="2"/>
      <c r="B75" s="2"/>
      <c r="C75" s="2"/>
      <c r="D75" s="2"/>
      <c r="E75" s="239"/>
      <c r="F75" s="249"/>
      <c r="G75" s="85"/>
      <c r="T75" s="84"/>
      <c r="Z75" s="109"/>
      <c r="AI75" s="109"/>
    </row>
    <row r="76" spans="1:35" s="17" customFormat="1" x14ac:dyDescent="0.25">
      <c r="A76" s="2"/>
      <c r="B76" s="2"/>
      <c r="C76" s="2"/>
      <c r="D76" s="2"/>
      <c r="E76" s="239"/>
      <c r="F76" s="249"/>
      <c r="G76" s="85"/>
      <c r="T76" s="84"/>
      <c r="Z76" s="109"/>
      <c r="AI76" s="109"/>
    </row>
    <row r="77" spans="1:35" s="17" customFormat="1" x14ac:dyDescent="0.25">
      <c r="A77" s="2"/>
      <c r="B77" s="2"/>
      <c r="C77" s="2"/>
      <c r="D77" s="2"/>
      <c r="E77" s="239"/>
      <c r="F77" s="249"/>
      <c r="G77" s="85"/>
      <c r="T77" s="84"/>
      <c r="Z77" s="109"/>
      <c r="AI77" s="109"/>
    </row>
    <row r="78" spans="1:35" s="17" customFormat="1" x14ac:dyDescent="0.25">
      <c r="A78" s="2"/>
      <c r="B78" s="2"/>
      <c r="C78" s="2"/>
      <c r="D78" s="2"/>
      <c r="E78" s="239"/>
      <c r="F78" s="249"/>
      <c r="G78" s="85"/>
      <c r="T78" s="84"/>
      <c r="Z78" s="109"/>
      <c r="AI78" s="109"/>
    </row>
    <row r="79" spans="1:35" s="17" customFormat="1" x14ac:dyDescent="0.25">
      <c r="A79" s="2"/>
      <c r="B79" s="2"/>
      <c r="C79" s="2"/>
      <c r="D79" s="2"/>
      <c r="E79" s="239"/>
      <c r="F79" s="249"/>
      <c r="G79" s="85"/>
      <c r="T79" s="84"/>
      <c r="Z79" s="109"/>
      <c r="AI79" s="109"/>
    </row>
    <row r="80" spans="1:35" s="17" customFormat="1" x14ac:dyDescent="0.25">
      <c r="A80" s="2"/>
      <c r="B80" s="2"/>
      <c r="C80" s="2"/>
      <c r="D80" s="2"/>
      <c r="E80" s="239"/>
      <c r="F80" s="249"/>
      <c r="G80" s="85"/>
      <c r="T80" s="84"/>
      <c r="Z80" s="109"/>
      <c r="AI80" s="109"/>
    </row>
    <row r="81" spans="1:35" s="17" customFormat="1" x14ac:dyDescent="0.25">
      <c r="A81" s="2"/>
      <c r="B81" s="2"/>
      <c r="C81" s="2"/>
      <c r="D81" s="2"/>
      <c r="E81" s="239"/>
      <c r="F81" s="249"/>
      <c r="G81" s="85"/>
      <c r="T81" s="84"/>
      <c r="Z81" s="109"/>
      <c r="AI81" s="109"/>
    </row>
    <row r="82" spans="1:35" s="17" customFormat="1" x14ac:dyDescent="0.25">
      <c r="A82" s="2"/>
      <c r="B82" s="2"/>
      <c r="C82" s="2"/>
      <c r="D82" s="2"/>
      <c r="E82" s="239"/>
      <c r="F82" s="249"/>
      <c r="G82" s="85"/>
      <c r="T82" s="84"/>
      <c r="Z82" s="109"/>
      <c r="AI82" s="109"/>
    </row>
    <row r="83" spans="1:35" s="17" customFormat="1" x14ac:dyDescent="0.25">
      <c r="A83" s="2"/>
      <c r="B83" s="2"/>
      <c r="C83" s="2"/>
      <c r="D83" s="2"/>
      <c r="E83" s="239"/>
      <c r="F83" s="249"/>
      <c r="G83" s="85"/>
      <c r="T83" s="84"/>
      <c r="Z83" s="109"/>
      <c r="AI83" s="109"/>
    </row>
    <row r="84" spans="1:35" s="17" customFormat="1" x14ac:dyDescent="0.25">
      <c r="A84" s="2"/>
      <c r="B84" s="2"/>
      <c r="C84" s="2"/>
      <c r="D84" s="2"/>
      <c r="E84" s="239"/>
      <c r="F84" s="249"/>
      <c r="G84" s="85"/>
      <c r="T84" s="84"/>
      <c r="Z84" s="109"/>
      <c r="AI84" s="109"/>
    </row>
    <row r="85" spans="1:35" s="17" customFormat="1" x14ac:dyDescent="0.25">
      <c r="A85" s="2"/>
      <c r="B85" s="2"/>
      <c r="C85" s="2"/>
      <c r="D85" s="2"/>
      <c r="E85" s="239"/>
      <c r="F85" s="249"/>
      <c r="G85" s="85"/>
      <c r="T85" s="84"/>
      <c r="Z85" s="109"/>
      <c r="AI85" s="109"/>
    </row>
    <row r="86" spans="1:35" s="17" customFormat="1" x14ac:dyDescent="0.25">
      <c r="A86" s="2"/>
      <c r="B86" s="2"/>
      <c r="C86" s="2"/>
      <c r="D86" s="2"/>
      <c r="E86" s="239"/>
      <c r="F86" s="249"/>
      <c r="G86" s="85"/>
      <c r="T86" s="84"/>
      <c r="Z86" s="109"/>
      <c r="AI86" s="109"/>
    </row>
    <row r="87" spans="1:35" s="17" customFormat="1" x14ac:dyDescent="0.25">
      <c r="A87" s="2"/>
      <c r="B87" s="2"/>
      <c r="C87" s="2"/>
      <c r="D87" s="2"/>
      <c r="E87" s="239"/>
      <c r="F87" s="249"/>
      <c r="G87" s="85"/>
      <c r="T87" s="84"/>
      <c r="Z87" s="109"/>
      <c r="AI87" s="109"/>
    </row>
    <row r="88" spans="1:35" s="17" customFormat="1" x14ac:dyDescent="0.25">
      <c r="A88" s="2"/>
      <c r="B88" s="2"/>
      <c r="C88" s="2"/>
      <c r="D88" s="2"/>
      <c r="E88" s="239"/>
      <c r="F88" s="249"/>
      <c r="G88" s="85"/>
      <c r="T88" s="84"/>
      <c r="Z88" s="109"/>
      <c r="AI88" s="109"/>
    </row>
    <row r="89" spans="1:35" s="17" customFormat="1" x14ac:dyDescent="0.25">
      <c r="A89" s="2"/>
      <c r="B89" s="2"/>
      <c r="C89" s="2"/>
      <c r="D89" s="2"/>
      <c r="E89" s="239"/>
      <c r="F89" s="249"/>
      <c r="G89" s="85"/>
      <c r="T89" s="84"/>
      <c r="Z89" s="109"/>
      <c r="AI89" s="109"/>
    </row>
    <row r="90" spans="1:35" s="17" customFormat="1" x14ac:dyDescent="0.25">
      <c r="A90" s="2"/>
      <c r="B90" s="2"/>
      <c r="C90" s="2"/>
      <c r="D90" s="2"/>
      <c r="E90" s="239"/>
      <c r="F90" s="249"/>
      <c r="G90" s="85"/>
      <c r="T90" s="84"/>
      <c r="Z90" s="109"/>
      <c r="AI90" s="109"/>
    </row>
    <row r="91" spans="1:35" s="17" customFormat="1" x14ac:dyDescent="0.25">
      <c r="A91" s="2"/>
      <c r="B91" s="2"/>
      <c r="C91" s="2"/>
      <c r="D91" s="2"/>
      <c r="E91" s="239"/>
      <c r="F91" s="249"/>
      <c r="G91" s="85"/>
      <c r="T91" s="84"/>
      <c r="Z91" s="109"/>
      <c r="AI91" s="109"/>
    </row>
    <row r="92" spans="1:35" s="17" customFormat="1" x14ac:dyDescent="0.25">
      <c r="A92" s="2"/>
      <c r="B92" s="2"/>
      <c r="C92" s="2"/>
      <c r="D92" s="2"/>
      <c r="E92" s="239"/>
      <c r="F92" s="249"/>
      <c r="G92" s="85"/>
      <c r="T92" s="84"/>
      <c r="Z92" s="109"/>
      <c r="AI92" s="109"/>
    </row>
  </sheetData>
  <pageMargins left="0.70866141732283472" right="0.70866141732283472" top="1.1417322834645669" bottom="1.1417322834645669" header="0.74803149606299213" footer="0.74803149606299213"/>
  <pageSetup paperSize="9" scale="1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5CB50-A871-4C65-ADEA-0C96DB7868EA}">
  <sheetPr>
    <pageSetUpPr fitToPage="1"/>
  </sheetPr>
  <dimension ref="A1:AEN98"/>
  <sheetViews>
    <sheetView workbookViewId="0">
      <pane xSplit="5" topLeftCell="F1" activePane="topRight" state="frozen"/>
      <selection pane="topRight" activeCell="A17" sqref="A17"/>
    </sheetView>
  </sheetViews>
  <sheetFormatPr baseColWidth="10" defaultRowHeight="15" x14ac:dyDescent="0.25"/>
  <cols>
    <col min="1" max="1" width="13.75" style="2" customWidth="1"/>
    <col min="2" max="4" width="7.5" style="2" customWidth="1"/>
    <col min="5" max="5" width="11" style="2" customWidth="1"/>
    <col min="6" max="820" width="11" style="17" customWidth="1"/>
    <col min="821" max="821" width="11" style="2" customWidth="1"/>
    <col min="822" max="16384" width="11" style="2"/>
  </cols>
  <sheetData>
    <row r="1" spans="1:29" x14ac:dyDescent="0.25">
      <c r="F1" s="17" t="s">
        <v>129</v>
      </c>
      <c r="L1" s="17" t="s">
        <v>129</v>
      </c>
      <c r="R1" s="17" t="s">
        <v>129</v>
      </c>
      <c r="X1" s="17" t="s">
        <v>129</v>
      </c>
    </row>
    <row r="3" spans="1:29" ht="24" thickBot="1" x14ac:dyDescent="0.3">
      <c r="F3" s="1" t="s">
        <v>123</v>
      </c>
      <c r="L3" s="1" t="s">
        <v>123</v>
      </c>
      <c r="R3" s="1" t="s">
        <v>123</v>
      </c>
      <c r="X3" s="1" t="s">
        <v>123</v>
      </c>
    </row>
    <row r="4" spans="1:29" s="17" customFormat="1" ht="24" thickBot="1" x14ac:dyDescent="0.35">
      <c r="A4" s="1" t="s">
        <v>123</v>
      </c>
      <c r="B4" s="12" t="s">
        <v>127</v>
      </c>
      <c r="C4" s="2"/>
      <c r="D4" s="2"/>
      <c r="E4" s="2"/>
      <c r="F4" s="41" t="s">
        <v>31</v>
      </c>
      <c r="G4" s="42" t="s">
        <v>126</v>
      </c>
      <c r="H4" s="42"/>
      <c r="I4" s="42"/>
      <c r="J4" s="43"/>
      <c r="K4" s="44"/>
      <c r="L4" s="41" t="s">
        <v>31</v>
      </c>
      <c r="M4" s="42" t="s">
        <v>132</v>
      </c>
      <c r="N4" s="42"/>
      <c r="O4" s="42"/>
      <c r="P4" s="43"/>
      <c r="Q4" s="44"/>
      <c r="R4" s="41" t="s">
        <v>31</v>
      </c>
      <c r="S4" s="42" t="s">
        <v>142</v>
      </c>
      <c r="T4" s="42"/>
      <c r="U4" s="42"/>
      <c r="V4" s="43"/>
      <c r="W4" s="44"/>
      <c r="X4" s="41" t="s">
        <v>31</v>
      </c>
      <c r="Y4" s="42" t="s">
        <v>150</v>
      </c>
      <c r="Z4" s="42"/>
      <c r="AA4" s="42"/>
      <c r="AB4" s="43"/>
      <c r="AC4" s="44"/>
    </row>
    <row r="5" spans="1:29" s="17" customFormat="1" ht="15.75" thickBot="1" x14ac:dyDescent="0.3">
      <c r="A5" s="13"/>
      <c r="B5" s="14" t="s">
        <v>4</v>
      </c>
      <c r="C5" s="15" t="s">
        <v>5</v>
      </c>
      <c r="D5" s="16" t="s">
        <v>6</v>
      </c>
      <c r="E5" s="2"/>
      <c r="F5" s="45" t="s">
        <v>33</v>
      </c>
      <c r="G5" s="46" t="s">
        <v>44</v>
      </c>
      <c r="H5" s="47" t="s">
        <v>34</v>
      </c>
      <c r="I5" s="48" t="s">
        <v>35</v>
      </c>
      <c r="J5" s="49" t="s">
        <v>36</v>
      </c>
      <c r="K5" s="50" t="s">
        <v>37</v>
      </c>
      <c r="L5" s="45" t="s">
        <v>33</v>
      </c>
      <c r="M5" s="46" t="s">
        <v>44</v>
      </c>
      <c r="N5" s="47" t="s">
        <v>34</v>
      </c>
      <c r="O5" s="48" t="s">
        <v>35</v>
      </c>
      <c r="P5" s="49" t="s">
        <v>36</v>
      </c>
      <c r="Q5" s="50" t="s">
        <v>37</v>
      </c>
      <c r="R5" s="45" t="s">
        <v>33</v>
      </c>
      <c r="S5" s="46" t="s">
        <v>44</v>
      </c>
      <c r="T5" s="47" t="s">
        <v>34</v>
      </c>
      <c r="U5" s="48" t="s">
        <v>35</v>
      </c>
      <c r="V5" s="49" t="s">
        <v>36</v>
      </c>
      <c r="W5" s="50" t="s">
        <v>37</v>
      </c>
      <c r="X5" s="45" t="s">
        <v>33</v>
      </c>
      <c r="Y5" s="46" t="s">
        <v>44</v>
      </c>
      <c r="Z5" s="47" t="s">
        <v>34</v>
      </c>
      <c r="AA5" s="48" t="s">
        <v>35</v>
      </c>
      <c r="AB5" s="49" t="s">
        <v>36</v>
      </c>
      <c r="AC5" s="50" t="s">
        <v>37</v>
      </c>
    </row>
    <row r="6" spans="1:29" s="17" customFormat="1" x14ac:dyDescent="0.25">
      <c r="A6" s="17" t="s">
        <v>124</v>
      </c>
      <c r="B6" s="71"/>
      <c r="C6" s="18"/>
      <c r="D6" s="18"/>
      <c r="E6" s="2"/>
      <c r="F6" s="51">
        <v>44075</v>
      </c>
      <c r="G6" s="52"/>
      <c r="H6" s="53"/>
      <c r="I6" s="53"/>
      <c r="J6" s="54"/>
      <c r="K6" s="59"/>
      <c r="L6" s="51">
        <v>44105</v>
      </c>
      <c r="M6" s="132">
        <v>0.32291666666666669</v>
      </c>
      <c r="N6" s="134">
        <v>0.5</v>
      </c>
      <c r="O6" s="53"/>
      <c r="P6" s="54">
        <f t="shared" ref="P6:P7" si="0">N6-M6-O6</f>
        <v>0.17708333333333331</v>
      </c>
      <c r="Q6" s="59"/>
      <c r="R6" s="51">
        <v>44136</v>
      </c>
      <c r="S6" s="56"/>
      <c r="T6" s="57"/>
      <c r="U6" s="57"/>
      <c r="V6" s="58"/>
      <c r="W6" s="68"/>
      <c r="X6" s="51">
        <v>44166</v>
      </c>
      <c r="Y6" s="52"/>
      <c r="Z6" s="53"/>
      <c r="AA6" s="53"/>
      <c r="AB6" s="54"/>
      <c r="AC6" s="55" t="s">
        <v>86</v>
      </c>
    </row>
    <row r="7" spans="1:29" s="17" customFormat="1" x14ac:dyDescent="0.25">
      <c r="A7" s="17" t="s">
        <v>125</v>
      </c>
      <c r="B7" s="18"/>
      <c r="C7" s="18"/>
      <c r="D7" s="18"/>
      <c r="E7" s="2"/>
      <c r="F7" s="51">
        <v>44076</v>
      </c>
      <c r="G7" s="52"/>
      <c r="H7" s="53"/>
      <c r="I7" s="53"/>
      <c r="J7" s="54"/>
      <c r="K7" s="59"/>
      <c r="L7" s="51">
        <v>44106</v>
      </c>
      <c r="M7" s="132">
        <v>0.32291666666666669</v>
      </c>
      <c r="N7" s="190">
        <v>0.50694444444444442</v>
      </c>
      <c r="O7" s="53"/>
      <c r="P7" s="54">
        <f t="shared" si="0"/>
        <v>0.18402777777777773</v>
      </c>
      <c r="Q7" s="59"/>
      <c r="R7" s="51">
        <v>44137</v>
      </c>
      <c r="S7" s="132">
        <v>0.32291666666666669</v>
      </c>
      <c r="T7" s="190">
        <v>0.50347222222222221</v>
      </c>
      <c r="U7" s="53"/>
      <c r="V7" s="54">
        <f t="shared" ref="V7:V11" si="1">T7-S7-U7</f>
        <v>0.18055555555555552</v>
      </c>
      <c r="W7" s="59"/>
      <c r="X7" s="51">
        <v>44167</v>
      </c>
      <c r="Y7" s="132">
        <v>0.32291666666666669</v>
      </c>
      <c r="Z7" s="190">
        <v>0.50347222222222221</v>
      </c>
      <c r="AA7" s="53"/>
      <c r="AB7" s="54">
        <f t="shared" ref="AB7:AB9" si="2">Z7-Y7-AA7</f>
        <v>0.18055555555555552</v>
      </c>
      <c r="AC7" s="59"/>
    </row>
    <row r="8" spans="1:29" s="17" customFormat="1" ht="15.75" thickBot="1" x14ac:dyDescent="0.3">
      <c r="B8" s="18"/>
      <c r="C8" s="18"/>
      <c r="D8" s="18"/>
      <c r="E8" s="2"/>
      <c r="F8" s="51">
        <v>44077</v>
      </c>
      <c r="G8" s="52"/>
      <c r="H8" s="53"/>
      <c r="I8" s="53"/>
      <c r="J8" s="54"/>
      <c r="K8" s="59"/>
      <c r="L8" s="51">
        <v>44107</v>
      </c>
      <c r="M8" s="56"/>
      <c r="N8" s="57"/>
      <c r="O8" s="57"/>
      <c r="P8" s="58"/>
      <c r="Q8" s="68"/>
      <c r="R8" s="51">
        <v>44138</v>
      </c>
      <c r="S8" s="190">
        <v>0.3125</v>
      </c>
      <c r="T8" s="134">
        <v>0.5</v>
      </c>
      <c r="U8" s="53"/>
      <c r="V8" s="54">
        <f t="shared" si="1"/>
        <v>0.1875</v>
      </c>
      <c r="W8" s="59"/>
      <c r="X8" s="51">
        <v>44168</v>
      </c>
      <c r="Y8" s="132">
        <v>0.32291666666666669</v>
      </c>
      <c r="Z8" s="190">
        <v>0.6875</v>
      </c>
      <c r="AA8" s="67">
        <v>4.1666666666666664E-2</v>
      </c>
      <c r="AB8" s="54">
        <f t="shared" si="2"/>
        <v>0.32291666666666663</v>
      </c>
      <c r="AC8" s="59"/>
    </row>
    <row r="9" spans="1:29" s="17" customFormat="1" x14ac:dyDescent="0.25">
      <c r="A9" s="19" t="s">
        <v>7</v>
      </c>
      <c r="B9" s="20"/>
      <c r="C9" s="21"/>
      <c r="D9" s="21">
        <f>C9-B9</f>
        <v>0</v>
      </c>
      <c r="E9" s="2"/>
      <c r="F9" s="51">
        <v>44078</v>
      </c>
      <c r="G9" s="52"/>
      <c r="H9" s="53"/>
      <c r="I9" s="53"/>
      <c r="J9" s="54"/>
      <c r="K9" s="59"/>
      <c r="L9" s="51">
        <v>44108</v>
      </c>
      <c r="M9" s="56"/>
      <c r="N9" s="57"/>
      <c r="O9" s="57"/>
      <c r="P9" s="58"/>
      <c r="Q9" s="68"/>
      <c r="R9" s="51">
        <v>44139</v>
      </c>
      <c r="S9" s="132">
        <v>0.32291666666666669</v>
      </c>
      <c r="T9" s="190">
        <v>0.67013888888888884</v>
      </c>
      <c r="U9" s="53">
        <v>4.1666666666666664E-2</v>
      </c>
      <c r="V9" s="54">
        <f t="shared" si="1"/>
        <v>0.30555555555555547</v>
      </c>
      <c r="W9" s="59"/>
      <c r="X9" s="51">
        <v>44169</v>
      </c>
      <c r="Y9" s="132">
        <v>0.32291666666666669</v>
      </c>
      <c r="Z9" s="134">
        <v>0.5</v>
      </c>
      <c r="AA9" s="53"/>
      <c r="AB9" s="54">
        <f t="shared" si="2"/>
        <v>0.17708333333333331</v>
      </c>
      <c r="AC9" s="59"/>
    </row>
    <row r="10" spans="1:29" s="17" customFormat="1" x14ac:dyDescent="0.25">
      <c r="A10" s="22" t="s">
        <v>8</v>
      </c>
      <c r="B10" s="20"/>
      <c r="C10" s="21"/>
      <c r="D10" s="21"/>
      <c r="E10" s="2"/>
      <c r="F10" s="51">
        <v>44079</v>
      </c>
      <c r="G10" s="56"/>
      <c r="H10" s="57"/>
      <c r="I10" s="57"/>
      <c r="J10" s="58"/>
      <c r="K10" s="68"/>
      <c r="L10" s="51">
        <v>44109</v>
      </c>
      <c r="M10" s="132">
        <v>0.32291666666666669</v>
      </c>
      <c r="N10" s="134">
        <v>0.5</v>
      </c>
      <c r="O10" s="53"/>
      <c r="P10" s="54">
        <f t="shared" ref="P10:P14" si="3">N10-M10-O10</f>
        <v>0.17708333333333331</v>
      </c>
      <c r="Q10" s="59"/>
      <c r="R10" s="51">
        <v>44140</v>
      </c>
      <c r="S10" s="190">
        <v>0.35416666666666669</v>
      </c>
      <c r="T10" s="134">
        <v>0.5</v>
      </c>
      <c r="U10" s="53"/>
      <c r="V10" s="54">
        <f t="shared" si="1"/>
        <v>0.14583333333333331</v>
      </c>
      <c r="W10" s="59"/>
      <c r="X10" s="51">
        <v>44170</v>
      </c>
      <c r="Y10" s="56"/>
      <c r="Z10" s="57"/>
      <c r="AA10" s="57"/>
      <c r="AB10" s="58"/>
      <c r="AC10" s="68"/>
    </row>
    <row r="11" spans="1:29" s="17" customFormat="1" x14ac:dyDescent="0.25">
      <c r="A11" s="22" t="s">
        <v>9</v>
      </c>
      <c r="B11" s="20"/>
      <c r="C11" s="21"/>
      <c r="D11" s="21">
        <f t="shared" ref="D11:D20" si="4">C11-B11</f>
        <v>0</v>
      </c>
      <c r="E11" s="2"/>
      <c r="F11" s="51">
        <v>44080</v>
      </c>
      <c r="G11" s="56"/>
      <c r="H11" s="57"/>
      <c r="I11" s="57"/>
      <c r="J11" s="58"/>
      <c r="K11" s="68"/>
      <c r="L11" s="51">
        <v>44110</v>
      </c>
      <c r="M11" s="190">
        <v>0.3125</v>
      </c>
      <c r="N11" s="134">
        <v>0.5</v>
      </c>
      <c r="O11" s="53"/>
      <c r="P11" s="54">
        <f t="shared" si="3"/>
        <v>0.1875</v>
      </c>
      <c r="Q11" s="59"/>
      <c r="R11" s="51">
        <v>44141</v>
      </c>
      <c r="S11" s="132">
        <v>0.32291666666666669</v>
      </c>
      <c r="T11" s="134">
        <v>0.5</v>
      </c>
      <c r="U11" s="53"/>
      <c r="V11" s="54">
        <f t="shared" si="1"/>
        <v>0.17708333333333331</v>
      </c>
      <c r="W11" s="59"/>
      <c r="X11" s="51">
        <v>44171</v>
      </c>
      <c r="Y11" s="56"/>
      <c r="Z11" s="57"/>
      <c r="AA11" s="57"/>
      <c r="AB11" s="58"/>
      <c r="AC11" s="68"/>
    </row>
    <row r="12" spans="1:29" s="17" customFormat="1" x14ac:dyDescent="0.25">
      <c r="A12" s="22" t="s">
        <v>1</v>
      </c>
      <c r="B12" s="20"/>
      <c r="C12" s="23"/>
      <c r="D12" s="21">
        <f t="shared" si="4"/>
        <v>0</v>
      </c>
      <c r="E12" s="2"/>
      <c r="F12" s="51">
        <v>44081</v>
      </c>
      <c r="G12" s="132">
        <v>0.32291666666666669</v>
      </c>
      <c r="H12" s="190">
        <v>0.50694444444444442</v>
      </c>
      <c r="I12" s="53"/>
      <c r="J12" s="54">
        <f t="shared" ref="J12:J16" si="5">H12-G12-I12</f>
        <v>0.18402777777777773</v>
      </c>
      <c r="K12" s="59"/>
      <c r="L12" s="51">
        <v>44111</v>
      </c>
      <c r="M12" s="132">
        <v>0.32291666666666669</v>
      </c>
      <c r="N12" s="190">
        <v>0.69791666666666663</v>
      </c>
      <c r="O12" s="53">
        <v>4.1666666666666664E-2</v>
      </c>
      <c r="P12" s="54">
        <f t="shared" si="3"/>
        <v>0.33333333333333326</v>
      </c>
      <c r="Q12" s="59"/>
      <c r="R12" s="51">
        <v>44142</v>
      </c>
      <c r="S12" s="56"/>
      <c r="T12" s="57"/>
      <c r="U12" s="57"/>
      <c r="V12" s="58"/>
      <c r="W12" s="68"/>
      <c r="X12" s="51">
        <v>44172</v>
      </c>
      <c r="Y12" s="132">
        <v>0.32291666666666669</v>
      </c>
      <c r="Z12" s="190">
        <v>0.50347222222222221</v>
      </c>
      <c r="AA12" s="53"/>
      <c r="AB12" s="54">
        <f t="shared" ref="AB12:AB16" si="6">Z12-Y12-AA12</f>
        <v>0.18055555555555552</v>
      </c>
      <c r="AC12" s="59"/>
    </row>
    <row r="13" spans="1:29" s="17" customFormat="1" x14ac:dyDescent="0.25">
      <c r="A13" s="22" t="s">
        <v>2</v>
      </c>
      <c r="B13" s="20"/>
      <c r="C13" s="23"/>
      <c r="D13" s="21">
        <f t="shared" si="4"/>
        <v>0</v>
      </c>
      <c r="E13" s="2"/>
      <c r="F13" s="51">
        <v>44082</v>
      </c>
      <c r="G13" s="132">
        <v>0.32291666666666669</v>
      </c>
      <c r="H13" s="134">
        <v>0.5</v>
      </c>
      <c r="I13" s="53"/>
      <c r="J13" s="54">
        <f t="shared" si="5"/>
        <v>0.17708333333333331</v>
      </c>
      <c r="K13" s="59"/>
      <c r="L13" s="51">
        <v>44112</v>
      </c>
      <c r="M13" s="132">
        <v>0.32291666666666669</v>
      </c>
      <c r="N13" s="190">
        <v>0.50694444444444442</v>
      </c>
      <c r="O13" s="53"/>
      <c r="P13" s="54">
        <f t="shared" si="3"/>
        <v>0.18402777777777773</v>
      </c>
      <c r="Q13" s="59"/>
      <c r="R13" s="51">
        <v>44143</v>
      </c>
      <c r="S13" s="56"/>
      <c r="T13" s="57"/>
      <c r="U13" s="57"/>
      <c r="V13" s="58"/>
      <c r="W13" s="68"/>
      <c r="X13" s="51">
        <v>44173</v>
      </c>
      <c r="Y13" s="190">
        <v>0.3125</v>
      </c>
      <c r="Z13" s="190">
        <v>0.50347222222222221</v>
      </c>
      <c r="AA13" s="53"/>
      <c r="AB13" s="54">
        <f t="shared" si="6"/>
        <v>0.19097222222222221</v>
      </c>
      <c r="AC13" s="59"/>
    </row>
    <row r="14" spans="1:29" s="17" customFormat="1" x14ac:dyDescent="0.25">
      <c r="A14" s="22" t="s">
        <v>10</v>
      </c>
      <c r="B14" s="20"/>
      <c r="C14" s="21"/>
      <c r="D14" s="21">
        <f t="shared" si="4"/>
        <v>0</v>
      </c>
      <c r="E14" s="2"/>
      <c r="F14" s="51">
        <v>44083</v>
      </c>
      <c r="G14" s="132">
        <v>0.32291666666666669</v>
      </c>
      <c r="H14" s="134">
        <v>0.71875</v>
      </c>
      <c r="I14" s="53">
        <v>4.1666666666666664E-2</v>
      </c>
      <c r="J14" s="54">
        <f t="shared" si="5"/>
        <v>0.35416666666666663</v>
      </c>
      <c r="K14" s="59"/>
      <c r="L14" s="51">
        <v>44113</v>
      </c>
      <c r="M14" s="132">
        <v>0.32291666666666669</v>
      </c>
      <c r="N14" s="190">
        <v>0.50694444444444442</v>
      </c>
      <c r="O14" s="53"/>
      <c r="P14" s="54">
        <f t="shared" si="3"/>
        <v>0.18402777777777773</v>
      </c>
      <c r="Q14" s="59"/>
      <c r="R14" s="51">
        <v>44144</v>
      </c>
      <c r="S14" s="132">
        <v>0.32291666666666669</v>
      </c>
      <c r="T14" s="190">
        <v>0.50347222222222221</v>
      </c>
      <c r="U14" s="53"/>
      <c r="V14" s="54">
        <f t="shared" ref="V14:V18" si="7">T14-S14-U14</f>
        <v>0.18055555555555552</v>
      </c>
      <c r="W14" s="59"/>
      <c r="X14" s="51">
        <v>44174</v>
      </c>
      <c r="Y14" s="132">
        <v>0.32291666666666669</v>
      </c>
      <c r="Z14" s="190">
        <v>0.6875</v>
      </c>
      <c r="AA14" s="53">
        <v>4.1666666666666664E-2</v>
      </c>
      <c r="AB14" s="54">
        <f t="shared" si="6"/>
        <v>0.32291666666666663</v>
      </c>
      <c r="AC14" s="59"/>
    </row>
    <row r="15" spans="1:29" s="17" customFormat="1" x14ac:dyDescent="0.25">
      <c r="A15" s="22" t="s">
        <v>3</v>
      </c>
      <c r="B15" s="20"/>
      <c r="C15" s="21"/>
      <c r="D15" s="21">
        <f t="shared" si="4"/>
        <v>0</v>
      </c>
      <c r="E15" s="2"/>
      <c r="F15" s="51">
        <v>44084</v>
      </c>
      <c r="G15" s="132">
        <v>0.32291666666666669</v>
      </c>
      <c r="H15" s="134">
        <v>0.5</v>
      </c>
      <c r="I15" s="53"/>
      <c r="J15" s="54">
        <f t="shared" si="5"/>
        <v>0.17708333333333331</v>
      </c>
      <c r="K15" s="59"/>
      <c r="L15" s="51">
        <v>44114</v>
      </c>
      <c r="M15" s="56"/>
      <c r="N15" s="57"/>
      <c r="O15" s="57"/>
      <c r="P15" s="58"/>
      <c r="Q15" s="68"/>
      <c r="R15" s="51">
        <v>44145</v>
      </c>
      <c r="S15" s="190">
        <v>0.3125</v>
      </c>
      <c r="T15" s="190">
        <v>0.50694444444444442</v>
      </c>
      <c r="U15" s="53"/>
      <c r="V15" s="54">
        <f t="shared" si="7"/>
        <v>0.19444444444444442</v>
      </c>
      <c r="W15" s="59"/>
      <c r="X15" s="51">
        <v>44175</v>
      </c>
      <c r="Y15" s="132">
        <v>0.32291666666666669</v>
      </c>
      <c r="Z15" s="190">
        <v>0.50694444444444442</v>
      </c>
      <c r="AA15" s="53"/>
      <c r="AB15" s="54">
        <f t="shared" si="6"/>
        <v>0.18402777777777773</v>
      </c>
      <c r="AC15" s="59"/>
    </row>
    <row r="16" spans="1:29" s="17" customFormat="1" x14ac:dyDescent="0.25">
      <c r="A16" s="22" t="s">
        <v>11</v>
      </c>
      <c r="B16" s="20"/>
      <c r="C16" s="21"/>
      <c r="D16" s="21">
        <f t="shared" si="4"/>
        <v>0</v>
      </c>
      <c r="E16" s="2"/>
      <c r="F16" s="51">
        <v>44085</v>
      </c>
      <c r="G16" s="132">
        <v>0.32291666666666669</v>
      </c>
      <c r="H16" s="190">
        <v>0.49305555555555558</v>
      </c>
      <c r="I16" s="53"/>
      <c r="J16" s="54">
        <f t="shared" si="5"/>
        <v>0.1701388888888889</v>
      </c>
      <c r="K16" s="59"/>
      <c r="L16" s="51">
        <v>44115</v>
      </c>
      <c r="M16" s="56"/>
      <c r="N16" s="57"/>
      <c r="O16" s="57"/>
      <c r="P16" s="58"/>
      <c r="Q16" s="68"/>
      <c r="R16" s="51">
        <v>44146</v>
      </c>
      <c r="S16" s="132">
        <v>0.32291666666666669</v>
      </c>
      <c r="T16" s="190">
        <v>0.6875</v>
      </c>
      <c r="U16" s="53">
        <v>4.1666666666666664E-2</v>
      </c>
      <c r="V16" s="54">
        <f t="shared" si="7"/>
        <v>0.32291666666666663</v>
      </c>
      <c r="W16" s="59"/>
      <c r="X16" s="51">
        <v>44176</v>
      </c>
      <c r="Y16" s="132">
        <v>0.32291666666666669</v>
      </c>
      <c r="Z16" s="190">
        <v>0.52083333333333337</v>
      </c>
      <c r="AA16" s="53"/>
      <c r="AB16" s="54">
        <f t="shared" si="6"/>
        <v>0.19791666666666669</v>
      </c>
      <c r="AC16" s="59"/>
    </row>
    <row r="17" spans="1:29" s="17" customFormat="1" x14ac:dyDescent="0.25">
      <c r="A17" s="22" t="s">
        <v>12</v>
      </c>
      <c r="B17" s="20">
        <v>93.5</v>
      </c>
      <c r="C17" s="21">
        <v>92.17</v>
      </c>
      <c r="D17" s="21">
        <f t="shared" si="4"/>
        <v>-1.3299999999999983</v>
      </c>
      <c r="E17" s="2"/>
      <c r="F17" s="51">
        <v>44086</v>
      </c>
      <c r="G17" s="56"/>
      <c r="H17" s="57"/>
      <c r="I17" s="57"/>
      <c r="J17" s="58"/>
      <c r="K17" s="68"/>
      <c r="L17" s="51">
        <v>44116</v>
      </c>
      <c r="M17" s="132">
        <v>0.32291666666666669</v>
      </c>
      <c r="N17" s="134">
        <v>0.5</v>
      </c>
      <c r="O17" s="53"/>
      <c r="P17" s="54">
        <f t="shared" ref="P17:P21" si="8">N17-M17-O17</f>
        <v>0.17708333333333331</v>
      </c>
      <c r="Q17" s="59"/>
      <c r="R17" s="51">
        <v>44147</v>
      </c>
      <c r="S17" s="132">
        <v>0.32291666666666669</v>
      </c>
      <c r="T17" s="190">
        <v>0.51388888888888895</v>
      </c>
      <c r="U17" s="53"/>
      <c r="V17" s="54">
        <f t="shared" si="7"/>
        <v>0.19097222222222227</v>
      </c>
      <c r="W17" s="59"/>
      <c r="X17" s="51">
        <v>44177</v>
      </c>
      <c r="Y17" s="56"/>
      <c r="Z17" s="57"/>
      <c r="AA17" s="57"/>
      <c r="AB17" s="58"/>
      <c r="AC17" s="68"/>
    </row>
    <row r="18" spans="1:29" s="17" customFormat="1" x14ac:dyDescent="0.25">
      <c r="A18" s="22" t="s">
        <v>13</v>
      </c>
      <c r="B18" s="20">
        <v>110.5</v>
      </c>
      <c r="C18" s="21">
        <v>108.25</v>
      </c>
      <c r="D18" s="21">
        <f t="shared" si="4"/>
        <v>-2.25</v>
      </c>
      <c r="E18" s="2"/>
      <c r="F18" s="51">
        <v>44087</v>
      </c>
      <c r="G18" s="56"/>
      <c r="H18" s="57"/>
      <c r="I18" s="57"/>
      <c r="J18" s="58"/>
      <c r="K18" s="68"/>
      <c r="L18" s="51">
        <v>44117</v>
      </c>
      <c r="M18" s="190">
        <v>0.3125</v>
      </c>
      <c r="N18" s="134">
        <v>0.5</v>
      </c>
      <c r="O18" s="53"/>
      <c r="P18" s="54">
        <f t="shared" si="8"/>
        <v>0.1875</v>
      </c>
      <c r="Q18" s="59"/>
      <c r="R18" s="51">
        <v>44148</v>
      </c>
      <c r="S18" s="132">
        <v>0.32291666666666669</v>
      </c>
      <c r="T18" s="134">
        <v>0.5</v>
      </c>
      <c r="U18" s="53"/>
      <c r="V18" s="54">
        <f t="shared" si="7"/>
        <v>0.17708333333333331</v>
      </c>
      <c r="W18" s="59"/>
      <c r="X18" s="51">
        <v>44178</v>
      </c>
      <c r="Y18" s="56"/>
      <c r="Z18" s="57"/>
      <c r="AA18" s="57"/>
      <c r="AB18" s="58"/>
      <c r="AC18" s="68"/>
    </row>
    <row r="19" spans="1:29" s="17" customFormat="1" x14ac:dyDescent="0.25">
      <c r="A19" s="22" t="s">
        <v>14</v>
      </c>
      <c r="B19" s="20"/>
      <c r="C19" s="21"/>
      <c r="D19" s="21">
        <f t="shared" si="4"/>
        <v>0</v>
      </c>
      <c r="E19" s="2"/>
      <c r="F19" s="51">
        <v>44088</v>
      </c>
      <c r="G19" s="132">
        <v>0.32291666666666669</v>
      </c>
      <c r="H19" s="134">
        <v>0.5</v>
      </c>
      <c r="I19" s="53"/>
      <c r="J19" s="54">
        <f t="shared" ref="J19:J23" si="9">H19-G19-I19</f>
        <v>0.17708333333333331</v>
      </c>
      <c r="K19" s="59"/>
      <c r="L19" s="51">
        <v>44118</v>
      </c>
      <c r="M19" s="132">
        <v>0.32291666666666669</v>
      </c>
      <c r="N19" s="190">
        <v>0.60069444444444442</v>
      </c>
      <c r="O19" s="53">
        <v>4.1666666666666664E-2</v>
      </c>
      <c r="P19" s="54">
        <f t="shared" si="8"/>
        <v>0.23611111111111108</v>
      </c>
      <c r="Q19" s="59"/>
      <c r="R19" s="51">
        <v>44149</v>
      </c>
      <c r="S19" s="56"/>
      <c r="T19" s="57"/>
      <c r="U19" s="57"/>
      <c r="V19" s="58"/>
      <c r="W19" s="68"/>
      <c r="X19" s="51">
        <v>44179</v>
      </c>
      <c r="Y19" s="132">
        <v>0.32291666666666669</v>
      </c>
      <c r="Z19" s="134">
        <v>0.5</v>
      </c>
      <c r="AA19" s="53"/>
      <c r="AB19" s="54">
        <f t="shared" ref="AB19:AB23" si="10">Z19-Y19-AA19</f>
        <v>0.17708333333333331</v>
      </c>
      <c r="AC19" s="59"/>
    </row>
    <row r="20" spans="1:29" s="17" customFormat="1" ht="15.75" thickBot="1" x14ac:dyDescent="0.3">
      <c r="A20" s="24" t="s">
        <v>15</v>
      </c>
      <c r="B20" s="20"/>
      <c r="C20" s="21"/>
      <c r="D20" s="21">
        <f t="shared" si="4"/>
        <v>0</v>
      </c>
      <c r="E20" s="2"/>
      <c r="F20" s="51">
        <v>44089</v>
      </c>
      <c r="G20" s="190">
        <v>0.3125</v>
      </c>
      <c r="H20" s="190">
        <v>0.51041666666666663</v>
      </c>
      <c r="I20" s="53"/>
      <c r="J20" s="54">
        <f t="shared" si="9"/>
        <v>0.19791666666666663</v>
      </c>
      <c r="K20" s="59"/>
      <c r="L20" s="51">
        <v>44119</v>
      </c>
      <c r="M20" s="132">
        <v>0.32291666666666669</v>
      </c>
      <c r="N20" s="134">
        <v>0.5</v>
      </c>
      <c r="O20" s="53"/>
      <c r="P20" s="54">
        <f t="shared" si="8"/>
        <v>0.17708333333333331</v>
      </c>
      <c r="Q20" s="59"/>
      <c r="R20" s="51">
        <v>44150</v>
      </c>
      <c r="S20" s="56"/>
      <c r="T20" s="57"/>
      <c r="U20" s="57"/>
      <c r="V20" s="58"/>
      <c r="W20" s="68"/>
      <c r="X20" s="51">
        <v>44180</v>
      </c>
      <c r="Y20" s="190">
        <v>0.3125</v>
      </c>
      <c r="Z20" s="190">
        <v>0.51041666666666663</v>
      </c>
      <c r="AA20" s="53"/>
      <c r="AB20" s="54">
        <f t="shared" si="10"/>
        <v>0.19791666666666663</v>
      </c>
      <c r="AC20" s="59"/>
    </row>
    <row r="21" spans="1:29" s="17" customFormat="1" x14ac:dyDescent="0.25">
      <c r="A21" s="2"/>
      <c r="B21" s="2"/>
      <c r="C21" s="2"/>
      <c r="D21" s="2"/>
      <c r="E21" s="2"/>
      <c r="F21" s="51">
        <v>44090</v>
      </c>
      <c r="G21" s="132">
        <v>0.32291666666666669</v>
      </c>
      <c r="H21" s="190">
        <v>0.70833333333333337</v>
      </c>
      <c r="I21" s="53">
        <v>4.1666666666666664E-2</v>
      </c>
      <c r="J21" s="54">
        <f t="shared" si="9"/>
        <v>0.34375</v>
      </c>
      <c r="K21" s="59"/>
      <c r="L21" s="51">
        <v>44120</v>
      </c>
      <c r="M21" s="190">
        <v>0.3263888888888889</v>
      </c>
      <c r="N21" s="190">
        <v>0.50694444444444442</v>
      </c>
      <c r="O21" s="53"/>
      <c r="P21" s="54">
        <f t="shared" si="8"/>
        <v>0.18055555555555552</v>
      </c>
      <c r="Q21" s="59"/>
      <c r="R21" s="51">
        <v>44151</v>
      </c>
      <c r="S21" s="132">
        <v>0.32291666666666669</v>
      </c>
      <c r="T21" s="190">
        <v>0.50347222222222221</v>
      </c>
      <c r="U21" s="53"/>
      <c r="V21" s="54">
        <f t="shared" ref="V21:V25" si="11">T21-S21-U21</f>
        <v>0.18055555555555552</v>
      </c>
      <c r="W21" s="59"/>
      <c r="X21" s="51">
        <v>44181</v>
      </c>
      <c r="Y21" s="132">
        <v>0.32291666666666669</v>
      </c>
      <c r="Z21" s="190">
        <v>0.6875</v>
      </c>
      <c r="AA21" s="53">
        <v>4.1666666666666664E-2</v>
      </c>
      <c r="AB21" s="54">
        <f t="shared" si="10"/>
        <v>0.32291666666666663</v>
      </c>
      <c r="AC21" s="59"/>
    </row>
    <row r="22" spans="1:29" s="17" customFormat="1" x14ac:dyDescent="0.25">
      <c r="A22" s="3" t="s">
        <v>16</v>
      </c>
      <c r="B22" s="2"/>
      <c r="C22" s="2"/>
      <c r="D22" s="4">
        <f>SUM(D6:D20)</f>
        <v>-3.5799999999999983</v>
      </c>
      <c r="E22" s="2"/>
      <c r="F22" s="51">
        <v>44091</v>
      </c>
      <c r="G22" s="132">
        <v>0.32291666666666669</v>
      </c>
      <c r="H22" s="190">
        <v>0.51041666666666663</v>
      </c>
      <c r="I22" s="53"/>
      <c r="J22" s="54">
        <f t="shared" si="9"/>
        <v>0.18749999999999994</v>
      </c>
      <c r="K22" s="59"/>
      <c r="L22" s="51">
        <v>44121</v>
      </c>
      <c r="M22" s="56"/>
      <c r="N22" s="57"/>
      <c r="O22" s="57"/>
      <c r="P22" s="58"/>
      <c r="Q22" s="68"/>
      <c r="R22" s="51">
        <v>44152</v>
      </c>
      <c r="S22" s="190">
        <v>0.3125</v>
      </c>
      <c r="T22" s="134">
        <v>0.5</v>
      </c>
      <c r="U22" s="53"/>
      <c r="V22" s="54">
        <f t="shared" si="11"/>
        <v>0.1875</v>
      </c>
      <c r="W22" s="59"/>
      <c r="X22" s="51">
        <v>44182</v>
      </c>
      <c r="Y22" s="132">
        <v>0.32291666666666669</v>
      </c>
      <c r="Z22" s="190">
        <v>0.50694444444444442</v>
      </c>
      <c r="AA22" s="53"/>
      <c r="AB22" s="54">
        <f t="shared" si="10"/>
        <v>0.18402777777777773</v>
      </c>
      <c r="AC22" s="59"/>
    </row>
    <row r="23" spans="1:29" s="17" customFormat="1" x14ac:dyDescent="0.25">
      <c r="A23" s="2"/>
      <c r="B23" s="2"/>
      <c r="C23" s="2"/>
      <c r="D23" s="2"/>
      <c r="E23" s="2"/>
      <c r="F23" s="51">
        <v>44092</v>
      </c>
      <c r="G23" s="132">
        <v>0.32291666666666669</v>
      </c>
      <c r="H23" s="190">
        <v>0.48958333333333331</v>
      </c>
      <c r="I23" s="53"/>
      <c r="J23" s="54">
        <f t="shared" si="9"/>
        <v>0.16666666666666663</v>
      </c>
      <c r="K23" s="59"/>
      <c r="L23" s="51">
        <v>44122</v>
      </c>
      <c r="M23" s="56"/>
      <c r="N23" s="57"/>
      <c r="O23" s="57"/>
      <c r="P23" s="58"/>
      <c r="Q23" s="68"/>
      <c r="R23" s="51">
        <v>44153</v>
      </c>
      <c r="S23" s="132">
        <v>0.32291666666666669</v>
      </c>
      <c r="T23" s="190">
        <v>0.70138888888888884</v>
      </c>
      <c r="U23" s="53">
        <v>4.1666666666666664E-2</v>
      </c>
      <c r="V23" s="54">
        <f t="shared" si="11"/>
        <v>0.33680555555555547</v>
      </c>
      <c r="W23" s="59"/>
      <c r="X23" s="51">
        <v>44183</v>
      </c>
      <c r="Y23" s="132">
        <v>0.32291666666666669</v>
      </c>
      <c r="Z23" s="134">
        <v>0.5</v>
      </c>
      <c r="AA23" s="53"/>
      <c r="AB23" s="54">
        <f t="shared" si="10"/>
        <v>0.17708333333333331</v>
      </c>
      <c r="AC23" s="59"/>
    </row>
    <row r="24" spans="1:29" s="17" customFormat="1" ht="15.75" thickBot="1" x14ac:dyDescent="0.3">
      <c r="A24" s="3" t="s">
        <v>59</v>
      </c>
      <c r="B24" s="2"/>
      <c r="C24" s="2"/>
      <c r="D24" s="36">
        <f>D22</f>
        <v>-3.5799999999999983</v>
      </c>
      <c r="E24" s="3" t="s">
        <v>62</v>
      </c>
      <c r="F24" s="51">
        <v>44093</v>
      </c>
      <c r="G24" s="56"/>
      <c r="H24" s="57"/>
      <c r="I24" s="57"/>
      <c r="J24" s="58"/>
      <c r="K24" s="68"/>
      <c r="L24" s="51">
        <v>44123</v>
      </c>
      <c r="M24" s="132">
        <v>0.32291666666666669</v>
      </c>
      <c r="N24" s="134">
        <v>0.5</v>
      </c>
      <c r="O24" s="53"/>
      <c r="P24" s="54">
        <f t="shared" ref="P24:P28" si="12">N24-M24-O24</f>
        <v>0.17708333333333331</v>
      </c>
      <c r="Q24" s="59"/>
      <c r="R24" s="51">
        <v>44154</v>
      </c>
      <c r="S24" s="132">
        <v>0.32291666666666669</v>
      </c>
      <c r="T24" s="190">
        <v>0.50347222222222221</v>
      </c>
      <c r="U24" s="53"/>
      <c r="V24" s="54">
        <f t="shared" si="11"/>
        <v>0.18055555555555552</v>
      </c>
      <c r="W24" s="59"/>
      <c r="X24" s="51">
        <v>44184</v>
      </c>
      <c r="Y24" s="56"/>
      <c r="Z24" s="57"/>
      <c r="AA24" s="57"/>
      <c r="AB24" s="58"/>
      <c r="AC24" s="68"/>
    </row>
    <row r="25" spans="1:29" s="17" customFormat="1" ht="15.75" thickTop="1" x14ac:dyDescent="0.25">
      <c r="A25" s="5"/>
      <c r="B25" s="6"/>
      <c r="C25" s="2"/>
      <c r="D25" s="77"/>
      <c r="E25" s="6"/>
      <c r="F25" s="51">
        <v>44094</v>
      </c>
      <c r="G25" s="56"/>
      <c r="H25" s="57"/>
      <c r="I25" s="57"/>
      <c r="J25" s="58"/>
      <c r="K25" s="68"/>
      <c r="L25" s="51">
        <v>44124</v>
      </c>
      <c r="M25" s="190">
        <v>0.3125</v>
      </c>
      <c r="N25" s="134">
        <v>0.5</v>
      </c>
      <c r="O25" s="53"/>
      <c r="P25" s="54">
        <f t="shared" si="12"/>
        <v>0.1875</v>
      </c>
      <c r="Q25" s="59"/>
      <c r="R25" s="51">
        <v>44155</v>
      </c>
      <c r="S25" s="132">
        <v>0.32291666666666669</v>
      </c>
      <c r="T25" s="134">
        <v>0.5</v>
      </c>
      <c r="U25" s="53"/>
      <c r="V25" s="54">
        <f t="shared" si="11"/>
        <v>0.17708333333333331</v>
      </c>
      <c r="W25" s="59"/>
      <c r="X25" s="51">
        <v>44185</v>
      </c>
      <c r="Y25" s="56"/>
      <c r="Z25" s="57"/>
      <c r="AA25" s="57"/>
      <c r="AB25" s="58"/>
      <c r="AC25" s="68"/>
    </row>
    <row r="26" spans="1:29" s="17" customFormat="1" x14ac:dyDescent="0.25">
      <c r="A26" s="7"/>
      <c r="B26" s="6"/>
      <c r="C26" s="6"/>
      <c r="D26" s="77"/>
      <c r="E26" s="6"/>
      <c r="F26" s="51">
        <v>44095</v>
      </c>
      <c r="G26" s="132">
        <v>0.32291666666666669</v>
      </c>
      <c r="H26" s="134">
        <v>0.5</v>
      </c>
      <c r="I26" s="53"/>
      <c r="J26" s="54">
        <f t="shared" ref="J26:J30" si="13">H26-G26-I26</f>
        <v>0.17708333333333331</v>
      </c>
      <c r="K26" s="59"/>
      <c r="L26" s="51">
        <v>44125</v>
      </c>
      <c r="M26" s="132">
        <v>0.32291666666666669</v>
      </c>
      <c r="N26" s="190">
        <v>0.5</v>
      </c>
      <c r="O26" s="53"/>
      <c r="P26" s="54">
        <f t="shared" si="12"/>
        <v>0.17708333333333331</v>
      </c>
      <c r="Q26" s="59"/>
      <c r="R26" s="51">
        <v>44156</v>
      </c>
      <c r="S26" s="56"/>
      <c r="T26" s="57"/>
      <c r="U26" s="57"/>
      <c r="V26" s="58"/>
      <c r="W26" s="68"/>
      <c r="X26" s="51">
        <v>44186</v>
      </c>
      <c r="Y26" s="132"/>
      <c r="Z26" s="134"/>
      <c r="AA26" s="53"/>
      <c r="AB26" s="89"/>
      <c r="AC26" s="59"/>
    </row>
    <row r="27" spans="1:29" s="17" customFormat="1" ht="15.75" thickBot="1" x14ac:dyDescent="0.3">
      <c r="A27" s="3" t="s">
        <v>63</v>
      </c>
      <c r="B27" s="2"/>
      <c r="C27" s="2"/>
      <c r="D27" s="36"/>
      <c r="E27" s="3" t="s">
        <v>61</v>
      </c>
      <c r="F27" s="51">
        <v>44096</v>
      </c>
      <c r="G27" s="190">
        <v>0.3125</v>
      </c>
      <c r="H27" s="134">
        <v>0.5</v>
      </c>
      <c r="I27" s="53"/>
      <c r="J27" s="54">
        <f t="shared" si="13"/>
        <v>0.1875</v>
      </c>
      <c r="K27" s="59"/>
      <c r="L27" s="51">
        <v>44126</v>
      </c>
      <c r="M27" s="132">
        <v>0.32291666666666669</v>
      </c>
      <c r="N27" s="134">
        <v>0.5</v>
      </c>
      <c r="O27" s="53"/>
      <c r="P27" s="54">
        <f t="shared" si="12"/>
        <v>0.17708333333333331</v>
      </c>
      <c r="Q27" s="59"/>
      <c r="R27" s="51">
        <v>44157</v>
      </c>
      <c r="S27" s="56"/>
      <c r="T27" s="57"/>
      <c r="U27" s="57"/>
      <c r="V27" s="58"/>
      <c r="W27" s="68"/>
      <c r="X27" s="51">
        <v>44187</v>
      </c>
      <c r="Y27" s="132"/>
      <c r="Z27" s="134"/>
      <c r="AA27" s="53"/>
      <c r="AB27" s="89"/>
      <c r="AC27" s="59"/>
    </row>
    <row r="28" spans="1:29" s="17" customFormat="1" ht="15.75" thickTop="1" x14ac:dyDescent="0.25">
      <c r="A28" s="2"/>
      <c r="B28" s="2"/>
      <c r="C28" s="2"/>
      <c r="D28" s="2"/>
      <c r="E28" s="2"/>
      <c r="F28" s="51">
        <v>44097</v>
      </c>
      <c r="G28" s="132">
        <v>0.32291666666666669</v>
      </c>
      <c r="H28" s="190">
        <v>0.70833333333333337</v>
      </c>
      <c r="I28" s="53">
        <v>4.1666666666666664E-2</v>
      </c>
      <c r="J28" s="54">
        <f>H28-G28-I28</f>
        <v>0.34375</v>
      </c>
      <c r="K28" s="59"/>
      <c r="L28" s="51">
        <v>44127</v>
      </c>
      <c r="M28" s="132">
        <v>0.32291666666666669</v>
      </c>
      <c r="N28" s="190">
        <v>0.70833333333333337</v>
      </c>
      <c r="O28" s="67">
        <v>4.1666666666666664E-2</v>
      </c>
      <c r="P28" s="54">
        <f t="shared" si="12"/>
        <v>0.34375</v>
      </c>
      <c r="Q28" s="59"/>
      <c r="R28" s="51">
        <v>44158</v>
      </c>
      <c r="S28" s="132">
        <v>0.32291666666666669</v>
      </c>
      <c r="T28" s="190">
        <v>0.50347222222222221</v>
      </c>
      <c r="U28" s="53"/>
      <c r="V28" s="54">
        <f t="shared" ref="V28:V32" si="14">T28-S28-U28</f>
        <v>0.18055555555555552</v>
      </c>
      <c r="W28" s="59"/>
      <c r="X28" s="51">
        <v>44188</v>
      </c>
      <c r="Y28" s="132"/>
      <c r="Z28" s="134"/>
      <c r="AA28" s="53"/>
      <c r="AB28" s="89"/>
      <c r="AC28" s="59"/>
    </row>
    <row r="29" spans="1:29" s="17" customFormat="1" x14ac:dyDescent="0.25">
      <c r="F29" s="51">
        <v>44098</v>
      </c>
      <c r="G29" s="132">
        <v>0.32291666666666669</v>
      </c>
      <c r="H29" s="190">
        <v>0.52083333333333337</v>
      </c>
      <c r="I29" s="53"/>
      <c r="J29" s="54">
        <f t="shared" si="13"/>
        <v>0.19791666666666669</v>
      </c>
      <c r="K29" s="59"/>
      <c r="L29" s="51">
        <v>44128</v>
      </c>
      <c r="M29" s="56"/>
      <c r="N29" s="57"/>
      <c r="O29" s="57"/>
      <c r="P29" s="58"/>
      <c r="Q29" s="68"/>
      <c r="R29" s="51">
        <v>44159</v>
      </c>
      <c r="S29" s="190">
        <v>0.3125</v>
      </c>
      <c r="T29" s="134">
        <v>0.5</v>
      </c>
      <c r="U29" s="53"/>
      <c r="V29" s="54">
        <f t="shared" si="14"/>
        <v>0.1875</v>
      </c>
      <c r="W29" s="59"/>
      <c r="X29" s="51">
        <v>44189</v>
      </c>
      <c r="Y29" s="132"/>
      <c r="Z29" s="134"/>
      <c r="AA29" s="53"/>
      <c r="AB29" s="89"/>
      <c r="AC29" s="59"/>
    </row>
    <row r="30" spans="1:29" s="17" customFormat="1" x14ac:dyDescent="0.25">
      <c r="A30" s="5"/>
      <c r="B30" s="6"/>
      <c r="C30" s="6"/>
      <c r="D30" s="77"/>
      <c r="E30" s="6"/>
      <c r="F30" s="51">
        <v>44099</v>
      </c>
      <c r="G30" s="132">
        <v>0.32291666666666669</v>
      </c>
      <c r="H30" s="134">
        <v>0.5</v>
      </c>
      <c r="I30" s="53"/>
      <c r="J30" s="54">
        <f t="shared" si="13"/>
        <v>0.17708333333333331</v>
      </c>
      <c r="K30" s="59"/>
      <c r="L30" s="51">
        <v>44129</v>
      </c>
      <c r="M30" s="56"/>
      <c r="N30" s="57"/>
      <c r="O30" s="57"/>
      <c r="P30" s="58"/>
      <c r="Q30" s="68"/>
      <c r="R30" s="51">
        <v>44160</v>
      </c>
      <c r="S30" s="132">
        <v>0.32291666666666669</v>
      </c>
      <c r="T30" s="190">
        <v>0.68055555555555547</v>
      </c>
      <c r="U30" s="53">
        <v>4.1666666666666664E-2</v>
      </c>
      <c r="V30" s="54">
        <f t="shared" si="14"/>
        <v>0.3159722222222221</v>
      </c>
      <c r="W30" s="59"/>
      <c r="X30" s="51">
        <v>44190</v>
      </c>
      <c r="Y30" s="132"/>
      <c r="Z30" s="134"/>
      <c r="AA30" s="53"/>
      <c r="AB30" s="54"/>
      <c r="AC30" s="59"/>
    </row>
    <row r="31" spans="1:29" s="17" customFormat="1" x14ac:dyDescent="0.25">
      <c r="A31" s="230"/>
      <c r="B31" s="231"/>
      <c r="C31" s="232"/>
      <c r="D31" s="81"/>
      <c r="E31" s="232"/>
      <c r="F31" s="162">
        <v>44100</v>
      </c>
      <c r="G31" s="56"/>
      <c r="H31" s="57"/>
      <c r="I31" s="57"/>
      <c r="J31" s="58"/>
      <c r="K31" s="68"/>
      <c r="L31" s="51">
        <v>44130</v>
      </c>
      <c r="M31" s="132">
        <v>0.32291666666666669</v>
      </c>
      <c r="N31" s="134">
        <v>0.5</v>
      </c>
      <c r="O31" s="53"/>
      <c r="P31" s="54">
        <f t="shared" ref="P31:P35" si="15">N31-M31-O31</f>
        <v>0.17708333333333331</v>
      </c>
      <c r="Q31" s="59"/>
      <c r="R31" s="51">
        <v>44161</v>
      </c>
      <c r="S31" s="132">
        <v>0.32291666666666669</v>
      </c>
      <c r="T31" s="190">
        <v>0.52083333333333337</v>
      </c>
      <c r="U31" s="53"/>
      <c r="V31" s="54">
        <f t="shared" si="14"/>
        <v>0.19791666666666669</v>
      </c>
      <c r="W31" s="59"/>
      <c r="X31" s="51">
        <v>44191</v>
      </c>
      <c r="Y31" s="56"/>
      <c r="Z31" s="57"/>
      <c r="AA31" s="57"/>
      <c r="AB31" s="58"/>
      <c r="AC31" s="68"/>
    </row>
    <row r="32" spans="1:29" s="17" customFormat="1" x14ac:dyDescent="0.25">
      <c r="A32" s="230"/>
      <c r="B32" s="231"/>
      <c r="C32" s="232"/>
      <c r="D32" s="81"/>
      <c r="E32" s="232"/>
      <c r="F32" s="162">
        <v>44101</v>
      </c>
      <c r="G32" s="56"/>
      <c r="H32" s="57"/>
      <c r="I32" s="57"/>
      <c r="J32" s="58"/>
      <c r="K32" s="68"/>
      <c r="L32" s="51">
        <v>44131</v>
      </c>
      <c r="M32" s="190">
        <v>0.3125</v>
      </c>
      <c r="N32" s="134">
        <v>0.5</v>
      </c>
      <c r="O32" s="53"/>
      <c r="P32" s="54">
        <f t="shared" si="15"/>
        <v>0.1875</v>
      </c>
      <c r="Q32" s="59"/>
      <c r="R32" s="51">
        <v>44162</v>
      </c>
      <c r="S32" s="132">
        <v>0.32291666666666669</v>
      </c>
      <c r="T32" s="190">
        <v>0.51041666666666663</v>
      </c>
      <c r="U32" s="53"/>
      <c r="V32" s="54">
        <f t="shared" si="14"/>
        <v>0.18749999999999994</v>
      </c>
      <c r="W32" s="59"/>
      <c r="X32" s="51">
        <v>44192</v>
      </c>
      <c r="Y32" s="56"/>
      <c r="Z32" s="57"/>
      <c r="AA32" s="57"/>
      <c r="AB32" s="58"/>
      <c r="AC32" s="68"/>
    </row>
    <row r="33" spans="1:29" s="17" customFormat="1" x14ac:dyDescent="0.25">
      <c r="A33" s="233"/>
      <c r="B33" s="232"/>
      <c r="C33" s="232"/>
      <c r="D33" s="234"/>
      <c r="E33" s="235"/>
      <c r="F33" s="162">
        <v>44102</v>
      </c>
      <c r="G33" s="132">
        <v>0.32291666666666669</v>
      </c>
      <c r="H33" s="134">
        <v>0.5</v>
      </c>
      <c r="I33" s="53"/>
      <c r="J33" s="54">
        <f t="shared" ref="J33:J35" si="16">H33-G33-I33</f>
        <v>0.17708333333333331</v>
      </c>
      <c r="K33" s="59"/>
      <c r="L33" s="51">
        <v>44132</v>
      </c>
      <c r="M33" s="132">
        <v>0.32291666666666669</v>
      </c>
      <c r="N33" s="190">
        <v>0.70833333333333337</v>
      </c>
      <c r="O33" s="53">
        <v>4.1666666666666664E-2</v>
      </c>
      <c r="P33" s="54">
        <f t="shared" si="15"/>
        <v>0.34375</v>
      </c>
      <c r="Q33" s="59"/>
      <c r="R33" s="51">
        <v>44163</v>
      </c>
      <c r="S33" s="56"/>
      <c r="T33" s="57"/>
      <c r="U33" s="57"/>
      <c r="V33" s="58"/>
      <c r="W33" s="68"/>
      <c r="X33" s="51">
        <v>44193</v>
      </c>
      <c r="Y33" s="132"/>
      <c r="Z33" s="134"/>
      <c r="AA33" s="53"/>
      <c r="AB33" s="54"/>
      <c r="AC33" s="59"/>
    </row>
    <row r="34" spans="1:29" s="17" customFormat="1" x14ac:dyDescent="0.25">
      <c r="A34" s="5"/>
      <c r="B34" s="6"/>
      <c r="C34" s="6"/>
      <c r="D34" s="77"/>
      <c r="E34" s="2"/>
      <c r="F34" s="51">
        <v>44103</v>
      </c>
      <c r="G34" s="190">
        <v>0.3125</v>
      </c>
      <c r="H34" s="190">
        <v>0.51041666666666663</v>
      </c>
      <c r="I34" s="53"/>
      <c r="J34" s="54">
        <f t="shared" si="16"/>
        <v>0.19791666666666663</v>
      </c>
      <c r="K34" s="59"/>
      <c r="L34" s="51">
        <v>44133</v>
      </c>
      <c r="M34" s="132">
        <v>0.32291666666666669</v>
      </c>
      <c r="N34" s="134">
        <v>0.5</v>
      </c>
      <c r="O34" s="53"/>
      <c r="P34" s="54">
        <f t="shared" si="15"/>
        <v>0.17708333333333331</v>
      </c>
      <c r="Q34" s="59"/>
      <c r="R34" s="51">
        <v>44164</v>
      </c>
      <c r="S34" s="56"/>
      <c r="T34" s="57"/>
      <c r="U34" s="57"/>
      <c r="V34" s="58"/>
      <c r="W34" s="68"/>
      <c r="X34" s="51">
        <v>44194</v>
      </c>
      <c r="Y34" s="132"/>
      <c r="Z34" s="134"/>
      <c r="AA34" s="53"/>
      <c r="AB34" s="54"/>
      <c r="AC34" s="59"/>
    </row>
    <row r="35" spans="1:29" s="17" customFormat="1" x14ac:dyDescent="0.25">
      <c r="F35" s="51">
        <v>44104</v>
      </c>
      <c r="G35" s="132">
        <v>0.32291666666666669</v>
      </c>
      <c r="H35" s="190">
        <v>0.61111111111111105</v>
      </c>
      <c r="I35" s="53">
        <v>4.1666666666666664E-2</v>
      </c>
      <c r="J35" s="54">
        <f t="shared" si="16"/>
        <v>0.24652777777777771</v>
      </c>
      <c r="K35" s="59"/>
      <c r="L35" s="51">
        <v>44134</v>
      </c>
      <c r="M35" s="132">
        <v>0.32291666666666669</v>
      </c>
      <c r="N35" s="134">
        <v>0.5</v>
      </c>
      <c r="O35" s="53"/>
      <c r="P35" s="54">
        <f t="shared" si="15"/>
        <v>0.17708333333333331</v>
      </c>
      <c r="Q35" s="59"/>
      <c r="R35" s="51">
        <v>44165</v>
      </c>
      <c r="S35" s="132">
        <v>0.32291666666666669</v>
      </c>
      <c r="T35" s="134">
        <v>0.5</v>
      </c>
      <c r="U35" s="53"/>
      <c r="V35" s="54">
        <f t="shared" ref="V35" si="17">T35-S35-U35</f>
        <v>0.17708333333333331</v>
      </c>
      <c r="W35" s="59"/>
      <c r="X35" s="51">
        <v>44195</v>
      </c>
      <c r="Y35" s="132"/>
      <c r="Z35" s="134"/>
      <c r="AA35" s="53"/>
      <c r="AB35" s="54"/>
      <c r="AC35" s="59"/>
    </row>
    <row r="36" spans="1:29" s="17" customFormat="1" ht="15.75" thickBot="1" x14ac:dyDescent="0.3">
      <c r="F36" s="51"/>
      <c r="G36" s="52"/>
      <c r="H36" s="53"/>
      <c r="I36" s="53"/>
      <c r="J36" s="54"/>
      <c r="K36" s="59"/>
      <c r="L36" s="51">
        <v>44135</v>
      </c>
      <c r="M36" s="56"/>
      <c r="N36" s="57"/>
      <c r="O36" s="57"/>
      <c r="P36" s="58"/>
      <c r="Q36" s="68"/>
      <c r="R36" s="51"/>
      <c r="S36" s="132"/>
      <c r="T36" s="134"/>
      <c r="U36" s="53"/>
      <c r="V36" s="54"/>
      <c r="W36" s="59"/>
      <c r="X36" s="51">
        <v>44196</v>
      </c>
      <c r="Y36" s="132"/>
      <c r="Z36" s="134"/>
      <c r="AA36" s="53"/>
      <c r="AB36" s="54"/>
      <c r="AC36" s="59"/>
    </row>
    <row r="37" spans="1:29" s="17" customFormat="1" ht="19.5" thickBot="1" x14ac:dyDescent="0.35">
      <c r="F37" s="61"/>
      <c r="G37" s="62"/>
      <c r="H37" s="63"/>
      <c r="I37" s="64" t="s">
        <v>40</v>
      </c>
      <c r="J37" s="65" t="s">
        <v>128</v>
      </c>
      <c r="K37" s="66" t="s">
        <v>122</v>
      </c>
      <c r="L37" s="61"/>
      <c r="M37" s="62"/>
      <c r="N37" s="63"/>
      <c r="O37" s="64" t="s">
        <v>40</v>
      </c>
      <c r="P37" s="65" t="s">
        <v>141</v>
      </c>
      <c r="Q37" s="66" t="s">
        <v>140</v>
      </c>
      <c r="R37" s="61"/>
      <c r="S37" s="62"/>
      <c r="T37" s="63"/>
      <c r="U37" s="64" t="s">
        <v>40</v>
      </c>
      <c r="V37" s="65" t="s">
        <v>149</v>
      </c>
      <c r="W37" s="66" t="s">
        <v>148</v>
      </c>
      <c r="X37" s="61"/>
      <c r="Y37" s="62"/>
      <c r="Z37" s="63"/>
      <c r="AA37" s="64" t="s">
        <v>40</v>
      </c>
      <c r="AB37" s="65" t="s">
        <v>156</v>
      </c>
      <c r="AC37" s="66" t="s">
        <v>151</v>
      </c>
    </row>
    <row r="38" spans="1:29" s="17" customFormat="1" x14ac:dyDescent="0.25">
      <c r="E38" s="2"/>
    </row>
    <row r="39" spans="1:29" s="17" customFormat="1" x14ac:dyDescent="0.25">
      <c r="E39" s="2"/>
    </row>
    <row r="40" spans="1:29" s="17" customFormat="1" x14ac:dyDescent="0.25">
      <c r="E40" s="2"/>
    </row>
    <row r="41" spans="1:29" s="17" customFormat="1" x14ac:dyDescent="0.25">
      <c r="A41" s="3"/>
      <c r="B41" s="2"/>
      <c r="C41" s="2"/>
      <c r="D41" s="9"/>
      <c r="E41" s="2"/>
    </row>
    <row r="42" spans="1:29" s="17" customFormat="1" x14ac:dyDescent="0.25">
      <c r="A42" s="2"/>
      <c r="B42" s="2"/>
      <c r="C42" s="2"/>
      <c r="D42" s="2"/>
      <c r="E42" s="2"/>
    </row>
    <row r="43" spans="1:29" s="17" customFormat="1" x14ac:dyDescent="0.25">
      <c r="A43" s="10"/>
      <c r="B43" s="2"/>
      <c r="C43" s="2"/>
      <c r="D43" s="2"/>
      <c r="E43" s="2"/>
    </row>
    <row r="44" spans="1:29" s="17" customFormat="1" x14ac:dyDescent="0.25">
      <c r="A44" s="11"/>
      <c r="B44" s="2"/>
      <c r="C44" s="2"/>
      <c r="D44" s="2"/>
      <c r="E44" s="2"/>
    </row>
    <row r="45" spans="1:29" s="17" customFormat="1" x14ac:dyDescent="0.25">
      <c r="A45" s="2"/>
      <c r="B45" s="2"/>
      <c r="C45" s="2"/>
      <c r="D45" s="2"/>
      <c r="E45" s="2"/>
    </row>
    <row r="46" spans="1:29" s="17" customFormat="1" x14ac:dyDescent="0.25">
      <c r="A46" s="2"/>
      <c r="B46" s="2"/>
      <c r="C46" s="2"/>
      <c r="D46" s="2"/>
      <c r="E46" s="2"/>
    </row>
    <row r="47" spans="1:29" s="17" customFormat="1" x14ac:dyDescent="0.25">
      <c r="A47" s="2"/>
      <c r="B47" s="2"/>
      <c r="C47" s="2"/>
      <c r="D47" s="2"/>
      <c r="E47" s="2"/>
    </row>
    <row r="48" spans="1:29" s="17" customFormat="1" x14ac:dyDescent="0.25">
      <c r="A48" s="3"/>
      <c r="B48" s="3"/>
      <c r="C48" s="3"/>
      <c r="D48" s="3"/>
      <c r="E48" s="2"/>
    </row>
    <row r="49" spans="1:5" s="17" customFormat="1" x14ac:dyDescent="0.25">
      <c r="A49" s="2"/>
      <c r="B49" s="2"/>
      <c r="C49" s="2"/>
      <c r="D49" s="2"/>
      <c r="E49" s="2"/>
    </row>
    <row r="50" spans="1:5" s="17" customFormat="1" x14ac:dyDescent="0.25">
      <c r="A50" s="2"/>
      <c r="B50" s="2"/>
      <c r="C50" s="2"/>
      <c r="D50" s="2"/>
      <c r="E50" s="2"/>
    </row>
    <row r="51" spans="1:5" s="17" customFormat="1" x14ac:dyDescent="0.25">
      <c r="A51" s="2"/>
      <c r="B51" s="2"/>
      <c r="C51" s="2"/>
      <c r="D51" s="2"/>
      <c r="E51" s="2"/>
    </row>
    <row r="52" spans="1:5" s="17" customFormat="1" x14ac:dyDescent="0.25">
      <c r="A52" s="2"/>
      <c r="B52" s="2"/>
      <c r="C52" s="2"/>
      <c r="D52" s="2"/>
      <c r="E52" s="2"/>
    </row>
    <row r="53" spans="1:5" s="17" customFormat="1" x14ac:dyDescent="0.25">
      <c r="A53" s="2"/>
      <c r="B53" s="2"/>
      <c r="C53" s="2"/>
      <c r="D53" s="2"/>
      <c r="E53" s="2"/>
    </row>
    <row r="54" spans="1:5" s="17" customFormat="1" x14ac:dyDescent="0.25">
      <c r="A54" s="2"/>
      <c r="B54" s="2"/>
      <c r="C54" s="2"/>
      <c r="D54" s="2"/>
      <c r="E54" s="2"/>
    </row>
    <row r="55" spans="1:5" s="17" customFormat="1" x14ac:dyDescent="0.25">
      <c r="A55" s="2"/>
      <c r="B55" s="2"/>
      <c r="C55" s="2"/>
      <c r="D55" s="2"/>
      <c r="E55" s="2"/>
    </row>
    <row r="56" spans="1:5" s="17" customFormat="1" x14ac:dyDescent="0.25">
      <c r="A56" s="2"/>
      <c r="B56" s="2"/>
      <c r="C56" s="2"/>
      <c r="D56" s="2"/>
      <c r="E56" s="2"/>
    </row>
    <row r="57" spans="1:5" s="17" customFormat="1" x14ac:dyDescent="0.25">
      <c r="A57" s="2"/>
      <c r="B57" s="2"/>
      <c r="C57" s="2"/>
      <c r="D57" s="2"/>
      <c r="E57" s="2"/>
    </row>
    <row r="58" spans="1:5" s="17" customFormat="1" x14ac:dyDescent="0.25">
      <c r="A58" s="2"/>
      <c r="B58" s="2"/>
      <c r="C58" s="2"/>
      <c r="D58" s="2"/>
      <c r="E58" s="2"/>
    </row>
    <row r="59" spans="1:5" s="17" customFormat="1" x14ac:dyDescent="0.25">
      <c r="A59" s="2"/>
      <c r="B59" s="2"/>
      <c r="C59" s="2"/>
      <c r="D59" s="2"/>
      <c r="E59" s="2"/>
    </row>
    <row r="60" spans="1:5" s="17" customFormat="1" x14ac:dyDescent="0.25">
      <c r="A60" s="2"/>
      <c r="B60" s="2"/>
      <c r="C60" s="2"/>
      <c r="D60" s="2"/>
      <c r="E60" s="2"/>
    </row>
    <row r="61" spans="1:5" s="17" customFormat="1" x14ac:dyDescent="0.25">
      <c r="A61" s="2"/>
      <c r="B61" s="2"/>
      <c r="C61" s="2"/>
      <c r="D61" s="2"/>
      <c r="E61" s="2"/>
    </row>
    <row r="62" spans="1:5" s="17" customFormat="1" x14ac:dyDescent="0.25">
      <c r="A62" s="2"/>
      <c r="B62" s="2"/>
      <c r="C62" s="2"/>
      <c r="D62" s="2"/>
      <c r="E62" s="2"/>
    </row>
    <row r="63" spans="1:5" s="17" customFormat="1" x14ac:dyDescent="0.25">
      <c r="A63" s="2"/>
      <c r="B63" s="2"/>
      <c r="C63" s="2"/>
      <c r="D63" s="2"/>
      <c r="E63" s="2"/>
    </row>
    <row r="64" spans="1:5" s="17" customFormat="1" x14ac:dyDescent="0.25">
      <c r="A64" s="2"/>
      <c r="B64" s="2"/>
      <c r="C64" s="2"/>
      <c r="D64" s="2"/>
      <c r="E64" s="2"/>
    </row>
    <row r="65" spans="1:5" s="17" customFormat="1" x14ac:dyDescent="0.25">
      <c r="A65" s="2"/>
      <c r="B65" s="2"/>
      <c r="C65" s="2"/>
      <c r="D65" s="2"/>
      <c r="E65" s="2"/>
    </row>
    <row r="66" spans="1:5" s="17" customFormat="1" x14ac:dyDescent="0.25">
      <c r="A66" s="2"/>
      <c r="B66" s="2"/>
      <c r="C66" s="2"/>
      <c r="D66" s="2"/>
      <c r="E66" s="2"/>
    </row>
    <row r="67" spans="1:5" s="17" customFormat="1" x14ac:dyDescent="0.25">
      <c r="A67" s="2"/>
      <c r="B67" s="2"/>
      <c r="C67" s="2"/>
      <c r="D67" s="2"/>
      <c r="E67" s="2"/>
    </row>
    <row r="68" spans="1:5" s="17" customFormat="1" x14ac:dyDescent="0.25">
      <c r="A68" s="2"/>
      <c r="B68" s="2"/>
      <c r="C68" s="2"/>
      <c r="D68" s="2"/>
      <c r="E68" s="2"/>
    </row>
    <row r="69" spans="1:5" s="17" customFormat="1" x14ac:dyDescent="0.25">
      <c r="A69" s="2"/>
      <c r="B69" s="2"/>
      <c r="C69" s="2"/>
      <c r="D69" s="2"/>
      <c r="E69" s="2"/>
    </row>
    <row r="70" spans="1:5" s="17" customFormat="1" x14ac:dyDescent="0.25">
      <c r="A70" s="2"/>
      <c r="B70" s="2"/>
      <c r="C70" s="2"/>
      <c r="D70" s="2"/>
      <c r="E70" s="2"/>
    </row>
    <row r="71" spans="1:5" s="17" customFormat="1" x14ac:dyDescent="0.25">
      <c r="A71" s="2"/>
      <c r="B71" s="2"/>
      <c r="C71" s="2"/>
      <c r="D71" s="2"/>
      <c r="E71" s="2"/>
    </row>
    <row r="72" spans="1:5" s="17" customFormat="1" x14ac:dyDescent="0.25">
      <c r="A72" s="2"/>
      <c r="B72" s="2"/>
      <c r="C72" s="2"/>
      <c r="D72" s="2"/>
      <c r="E72" s="2"/>
    </row>
    <row r="73" spans="1:5" s="17" customFormat="1" x14ac:dyDescent="0.25">
      <c r="A73" s="2"/>
      <c r="B73" s="2"/>
      <c r="C73" s="2"/>
      <c r="D73" s="2"/>
      <c r="E73" s="2"/>
    </row>
    <row r="74" spans="1:5" s="17" customFormat="1" x14ac:dyDescent="0.25">
      <c r="A74" s="2"/>
      <c r="B74" s="2"/>
      <c r="C74" s="2"/>
      <c r="D74" s="2"/>
      <c r="E74" s="2"/>
    </row>
    <row r="75" spans="1:5" s="17" customFormat="1" x14ac:dyDescent="0.25">
      <c r="A75" s="2"/>
      <c r="B75" s="2"/>
      <c r="C75" s="2"/>
      <c r="D75" s="2"/>
      <c r="E75" s="2"/>
    </row>
    <row r="76" spans="1:5" s="17" customFormat="1" x14ac:dyDescent="0.25">
      <c r="A76" s="2"/>
      <c r="B76" s="2"/>
      <c r="C76" s="2"/>
      <c r="D76" s="2"/>
      <c r="E76" s="2"/>
    </row>
    <row r="77" spans="1:5" s="17" customFormat="1" x14ac:dyDescent="0.25">
      <c r="A77" s="2"/>
      <c r="B77" s="2"/>
      <c r="C77" s="2"/>
      <c r="D77" s="2"/>
      <c r="E77" s="2"/>
    </row>
    <row r="78" spans="1:5" s="17" customFormat="1" x14ac:dyDescent="0.25">
      <c r="A78" s="2"/>
      <c r="B78" s="2"/>
      <c r="C78" s="2"/>
      <c r="D78" s="2"/>
      <c r="E78" s="2"/>
    </row>
    <row r="79" spans="1:5" s="17" customFormat="1" x14ac:dyDescent="0.25">
      <c r="A79" s="2"/>
      <c r="B79" s="2"/>
      <c r="C79" s="2"/>
      <c r="D79" s="2"/>
      <c r="E79" s="2"/>
    </row>
    <row r="80" spans="1:5" s="17" customFormat="1" x14ac:dyDescent="0.25">
      <c r="A80" s="2"/>
      <c r="B80" s="2"/>
      <c r="C80" s="2"/>
      <c r="D80" s="2"/>
      <c r="E80" s="2"/>
    </row>
    <row r="81" spans="1:5" s="17" customFormat="1" x14ac:dyDescent="0.25">
      <c r="A81" s="2"/>
      <c r="B81" s="2"/>
      <c r="C81" s="2"/>
      <c r="D81" s="2"/>
      <c r="E81" s="2"/>
    </row>
    <row r="82" spans="1:5" s="17" customFormat="1" x14ac:dyDescent="0.25">
      <c r="A82" s="2"/>
      <c r="B82" s="2"/>
      <c r="C82" s="2"/>
      <c r="D82" s="2"/>
      <c r="E82" s="2"/>
    </row>
    <row r="83" spans="1:5" s="17" customFormat="1" x14ac:dyDescent="0.25">
      <c r="A83" s="2"/>
      <c r="B83" s="2"/>
      <c r="C83" s="2"/>
      <c r="D83" s="2"/>
      <c r="E83" s="2"/>
    </row>
    <row r="84" spans="1:5" s="17" customFormat="1" x14ac:dyDescent="0.25">
      <c r="A84" s="2"/>
      <c r="B84" s="2"/>
      <c r="C84" s="2"/>
      <c r="D84" s="2"/>
      <c r="E84" s="2"/>
    </row>
    <row r="85" spans="1:5" s="17" customFormat="1" x14ac:dyDescent="0.25">
      <c r="A85" s="2"/>
      <c r="B85" s="2"/>
      <c r="C85" s="2"/>
      <c r="D85" s="2"/>
      <c r="E85" s="2"/>
    </row>
    <row r="86" spans="1:5" s="17" customFormat="1" x14ac:dyDescent="0.25">
      <c r="A86" s="2"/>
      <c r="B86" s="2"/>
      <c r="C86" s="2"/>
      <c r="D86" s="2"/>
      <c r="E86" s="2"/>
    </row>
    <row r="87" spans="1:5" s="17" customFormat="1" x14ac:dyDescent="0.25">
      <c r="A87" s="2"/>
      <c r="B87" s="2"/>
      <c r="C87" s="2"/>
      <c r="D87" s="2"/>
      <c r="E87" s="2"/>
    </row>
    <row r="88" spans="1:5" s="17" customFormat="1" x14ac:dyDescent="0.25">
      <c r="A88" s="2"/>
      <c r="B88" s="2"/>
      <c r="C88" s="2"/>
      <c r="D88" s="2"/>
      <c r="E88" s="2"/>
    </row>
    <row r="89" spans="1:5" s="17" customFormat="1" x14ac:dyDescent="0.25">
      <c r="A89" s="2"/>
      <c r="B89" s="2"/>
      <c r="C89" s="2"/>
      <c r="D89" s="2"/>
      <c r="E89" s="2"/>
    </row>
    <row r="90" spans="1:5" s="17" customFormat="1" x14ac:dyDescent="0.25">
      <c r="A90" s="2"/>
      <c r="B90" s="2"/>
      <c r="C90" s="2"/>
      <c r="D90" s="2"/>
      <c r="E90" s="2"/>
    </row>
    <row r="91" spans="1:5" s="17" customFormat="1" x14ac:dyDescent="0.25">
      <c r="A91" s="2"/>
      <c r="B91" s="2"/>
      <c r="C91" s="2"/>
      <c r="D91" s="2"/>
      <c r="E91" s="2"/>
    </row>
    <row r="92" spans="1:5" s="17" customFormat="1" x14ac:dyDescent="0.25">
      <c r="A92" s="2"/>
      <c r="B92" s="2"/>
      <c r="C92" s="2"/>
      <c r="D92" s="2"/>
      <c r="E92" s="2"/>
    </row>
    <row r="93" spans="1:5" s="17" customFormat="1" x14ac:dyDescent="0.25">
      <c r="A93" s="2"/>
      <c r="B93" s="2"/>
      <c r="C93" s="2"/>
      <c r="D93" s="2"/>
      <c r="E93" s="2"/>
    </row>
    <row r="94" spans="1:5" s="17" customFormat="1" x14ac:dyDescent="0.25">
      <c r="A94" s="2"/>
      <c r="B94" s="2"/>
      <c r="C94" s="2"/>
      <c r="D94" s="2"/>
      <c r="E94" s="2"/>
    </row>
    <row r="95" spans="1:5" s="17" customFormat="1" x14ac:dyDescent="0.25">
      <c r="A95" s="2"/>
      <c r="B95" s="2"/>
      <c r="C95" s="2"/>
      <c r="D95" s="2"/>
      <c r="E95" s="2"/>
    </row>
    <row r="96" spans="1:5" s="17" customFormat="1" x14ac:dyDescent="0.25">
      <c r="A96" s="2"/>
      <c r="B96" s="2"/>
      <c r="C96" s="2"/>
      <c r="D96" s="2"/>
      <c r="E96" s="2"/>
    </row>
    <row r="97" spans="1:5" s="17" customFormat="1" x14ac:dyDescent="0.25">
      <c r="A97" s="2"/>
      <c r="B97" s="2"/>
      <c r="C97" s="2"/>
      <c r="D97" s="2"/>
      <c r="E97" s="2"/>
    </row>
    <row r="98" spans="1:5" s="17" customFormat="1" x14ac:dyDescent="0.25">
      <c r="A98" s="2"/>
      <c r="B98" s="2"/>
      <c r="C98" s="2"/>
      <c r="D98" s="2"/>
      <c r="E98" s="2"/>
    </row>
  </sheetData>
  <pageMargins left="0.70866141732283472" right="0.70866141732283472" top="1.1417322834645669" bottom="1.1417322834645669" header="0.74803149606299213" footer="0.74803149606299213"/>
  <pageSetup paperSize="9" scale="2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FBB36-F884-4635-A68E-2A6C80462420}">
  <sheetPr>
    <pageSetUpPr fitToPage="1"/>
  </sheetPr>
  <dimension ref="A1:AET95"/>
  <sheetViews>
    <sheetView tabSelected="1" workbookViewId="0">
      <pane xSplit="5" topLeftCell="F1" activePane="topRight" state="frozen"/>
      <selection pane="topRight" activeCell="I15" sqref="I15"/>
    </sheetView>
  </sheetViews>
  <sheetFormatPr baseColWidth="10" defaultRowHeight="15" x14ac:dyDescent="0.25"/>
  <cols>
    <col min="1" max="1" width="13.75" style="2" customWidth="1"/>
    <col min="2" max="4" width="7.5" style="2" customWidth="1"/>
    <col min="5" max="5" width="11" style="2" customWidth="1"/>
    <col min="6" max="826" width="11" style="17" customWidth="1"/>
    <col min="827" max="827" width="11" style="2" customWidth="1"/>
    <col min="828" max="16384" width="11" style="2"/>
  </cols>
  <sheetData>
    <row r="1" spans="1:11" s="17" customFormat="1" ht="30.75" customHeight="1" thickBot="1" x14ac:dyDescent="0.35">
      <c r="A1" s="1" t="s">
        <v>46</v>
      </c>
      <c r="B1" s="12" t="s">
        <v>20</v>
      </c>
      <c r="C1" s="2"/>
      <c r="D1" s="2"/>
      <c r="E1" s="2"/>
      <c r="F1" s="41" t="s">
        <v>31</v>
      </c>
      <c r="G1" s="42" t="s">
        <v>43</v>
      </c>
      <c r="H1" s="42"/>
      <c r="I1" s="42"/>
      <c r="J1" s="43"/>
      <c r="K1" s="44"/>
    </row>
    <row r="2" spans="1:11" s="17" customFormat="1" ht="15.75" thickBot="1" x14ac:dyDescent="0.3">
      <c r="A2" s="13"/>
      <c r="B2" s="14" t="s">
        <v>4</v>
      </c>
      <c r="C2" s="15" t="s">
        <v>5</v>
      </c>
      <c r="D2" s="16" t="s">
        <v>6</v>
      </c>
      <c r="E2" s="2"/>
      <c r="F2" s="45" t="s">
        <v>33</v>
      </c>
      <c r="G2" s="46" t="s">
        <v>44</v>
      </c>
      <c r="H2" s="47" t="s">
        <v>34</v>
      </c>
      <c r="I2" s="48" t="s">
        <v>35</v>
      </c>
      <c r="J2" s="49" t="s">
        <v>36</v>
      </c>
      <c r="K2" s="50" t="s">
        <v>37</v>
      </c>
    </row>
    <row r="3" spans="1:11" s="17" customFormat="1" x14ac:dyDescent="0.25">
      <c r="A3" s="17" t="s">
        <v>45</v>
      </c>
      <c r="B3" s="71"/>
      <c r="C3" s="18"/>
      <c r="D3" s="18"/>
      <c r="E3" s="2"/>
      <c r="F3" s="51">
        <v>43862</v>
      </c>
      <c r="G3" s="56"/>
      <c r="H3" s="57"/>
      <c r="I3" s="57"/>
      <c r="J3" s="58"/>
      <c r="K3" s="68"/>
    </row>
    <row r="4" spans="1:11" s="17" customFormat="1" x14ac:dyDescent="0.25">
      <c r="A4" s="17" t="s">
        <v>55</v>
      </c>
      <c r="B4" s="18"/>
      <c r="C4" s="18"/>
      <c r="D4" s="18"/>
      <c r="E4" s="2"/>
      <c r="F4" s="51">
        <v>43863</v>
      </c>
      <c r="G4" s="56"/>
      <c r="H4" s="57"/>
      <c r="I4" s="57"/>
      <c r="J4" s="58"/>
      <c r="K4" s="68"/>
    </row>
    <row r="5" spans="1:11" s="17" customFormat="1" ht="15.75" thickBot="1" x14ac:dyDescent="0.3">
      <c r="A5" s="17" t="s">
        <v>58</v>
      </c>
      <c r="B5" s="18"/>
      <c r="C5" s="18"/>
      <c r="D5" s="18"/>
      <c r="E5" s="2"/>
      <c r="F5" s="73">
        <v>43864</v>
      </c>
      <c r="G5" s="74">
        <v>0.29166666666666669</v>
      </c>
      <c r="H5" s="75">
        <v>0.48125000000000001</v>
      </c>
      <c r="I5" s="75"/>
      <c r="J5" s="76">
        <f>H5-G5-I5</f>
        <v>0.18958333333333333</v>
      </c>
      <c r="K5" s="72" t="s">
        <v>57</v>
      </c>
    </row>
    <row r="6" spans="1:11" s="17" customFormat="1" x14ac:dyDescent="0.25">
      <c r="A6" s="19" t="s">
        <v>7</v>
      </c>
      <c r="B6" s="20"/>
      <c r="C6" s="21"/>
      <c r="D6" s="21">
        <f>C6-B6</f>
        <v>0</v>
      </c>
      <c r="E6" s="2"/>
      <c r="F6" s="51">
        <v>43865</v>
      </c>
      <c r="G6" s="52">
        <v>0.29166666666666669</v>
      </c>
      <c r="H6" s="53">
        <v>0.46875</v>
      </c>
      <c r="I6" s="53"/>
      <c r="J6" s="54">
        <f>H6-G6-I6</f>
        <v>0.17708333333333331</v>
      </c>
      <c r="K6" s="55" t="s">
        <v>53</v>
      </c>
    </row>
    <row r="7" spans="1:11" s="17" customFormat="1" x14ac:dyDescent="0.25">
      <c r="A7" s="22" t="s">
        <v>8</v>
      </c>
      <c r="B7" s="20">
        <v>55.25</v>
      </c>
      <c r="C7" s="21">
        <v>33.5</v>
      </c>
      <c r="D7" s="21">
        <f t="shared" ref="D7:D17" si="0">C7-B7</f>
        <v>-21.75</v>
      </c>
      <c r="E7" s="2"/>
      <c r="F7" s="51">
        <v>43866</v>
      </c>
      <c r="G7" s="52">
        <v>0.29166666666666669</v>
      </c>
      <c r="H7" s="53">
        <v>0.46875</v>
      </c>
      <c r="I7" s="53"/>
      <c r="J7" s="54">
        <f>H7-G7-I7</f>
        <v>0.17708333333333331</v>
      </c>
      <c r="K7" s="55" t="s">
        <v>53</v>
      </c>
    </row>
    <row r="8" spans="1:11" s="17" customFormat="1" x14ac:dyDescent="0.25">
      <c r="A8" s="22" t="s">
        <v>9</v>
      </c>
      <c r="B8" s="20"/>
      <c r="C8" s="21"/>
      <c r="D8" s="21">
        <f t="shared" si="0"/>
        <v>0</v>
      </c>
      <c r="E8" s="2"/>
      <c r="F8" s="51">
        <v>43867</v>
      </c>
      <c r="G8" s="52">
        <v>0.29166666666666669</v>
      </c>
      <c r="H8" s="53">
        <v>0.46875</v>
      </c>
      <c r="I8" s="53"/>
      <c r="J8" s="54">
        <f>H8-G8-I8</f>
        <v>0.17708333333333331</v>
      </c>
      <c r="K8" s="55" t="s">
        <v>53</v>
      </c>
    </row>
    <row r="9" spans="1:11" s="17" customFormat="1" x14ac:dyDescent="0.25">
      <c r="A9" s="22" t="s">
        <v>1</v>
      </c>
      <c r="B9" s="20"/>
      <c r="C9" s="23"/>
      <c r="D9" s="21">
        <f t="shared" si="0"/>
        <v>0</v>
      </c>
      <c r="E9" s="2"/>
      <c r="F9" s="51">
        <v>43868</v>
      </c>
      <c r="G9" s="52">
        <v>0.29166666666666669</v>
      </c>
      <c r="H9" s="53">
        <v>0.46875</v>
      </c>
      <c r="I9" s="53"/>
      <c r="J9" s="54">
        <f>H9-G9-I9</f>
        <v>0.17708333333333331</v>
      </c>
      <c r="K9" s="55" t="s">
        <v>53</v>
      </c>
    </row>
    <row r="10" spans="1:11" s="17" customFormat="1" x14ac:dyDescent="0.25">
      <c r="A10" s="22" t="s">
        <v>2</v>
      </c>
      <c r="B10" s="20"/>
      <c r="C10" s="23"/>
      <c r="D10" s="21">
        <f t="shared" si="0"/>
        <v>0</v>
      </c>
      <c r="E10" s="2"/>
      <c r="F10" s="51">
        <v>43869</v>
      </c>
      <c r="G10" s="56"/>
      <c r="H10" s="57"/>
      <c r="I10" s="57"/>
      <c r="J10" s="58"/>
      <c r="K10" s="68"/>
    </row>
    <row r="11" spans="1:11" s="17" customFormat="1" x14ac:dyDescent="0.25">
      <c r="A11" s="22" t="s">
        <v>10</v>
      </c>
      <c r="B11" s="20"/>
      <c r="C11" s="21"/>
      <c r="D11" s="21">
        <f t="shared" si="0"/>
        <v>0</v>
      </c>
      <c r="E11" s="2"/>
      <c r="F11" s="51">
        <v>43870</v>
      </c>
      <c r="G11" s="56"/>
      <c r="H11" s="57"/>
      <c r="I11" s="57"/>
      <c r="J11" s="58"/>
      <c r="K11" s="68"/>
    </row>
    <row r="12" spans="1:11" s="17" customFormat="1" x14ac:dyDescent="0.25">
      <c r="A12" s="22" t="s">
        <v>3</v>
      </c>
      <c r="B12" s="20"/>
      <c r="C12" s="21"/>
      <c r="D12" s="21">
        <f t="shared" si="0"/>
        <v>0</v>
      </c>
      <c r="E12" s="2"/>
      <c r="F12" s="51">
        <v>43871</v>
      </c>
      <c r="G12" s="52">
        <v>0.29166666666666669</v>
      </c>
      <c r="H12" s="53">
        <v>0.49791666666666662</v>
      </c>
      <c r="I12" s="53"/>
      <c r="J12" s="54">
        <f>H12-G12-I12</f>
        <v>0.20624999999999993</v>
      </c>
      <c r="K12" s="59"/>
    </row>
    <row r="13" spans="1:11" s="17" customFormat="1" x14ac:dyDescent="0.25">
      <c r="A13" s="22" t="s">
        <v>11</v>
      </c>
      <c r="B13" s="20"/>
      <c r="C13" s="21"/>
      <c r="D13" s="21">
        <f t="shared" si="0"/>
        <v>0</v>
      </c>
      <c r="E13" s="2"/>
      <c r="F13" s="51">
        <v>43872</v>
      </c>
      <c r="G13" s="52">
        <v>0.29166666666666669</v>
      </c>
      <c r="H13" s="53">
        <v>0.47222222222222227</v>
      </c>
      <c r="I13" s="53"/>
      <c r="J13" s="54">
        <f>H13-G13-I13</f>
        <v>0.18055555555555558</v>
      </c>
      <c r="K13" s="59"/>
    </row>
    <row r="14" spans="1:11" s="17" customFormat="1" x14ac:dyDescent="0.25">
      <c r="A14" s="22" t="s">
        <v>12</v>
      </c>
      <c r="B14" s="20"/>
      <c r="C14" s="21"/>
      <c r="D14" s="21">
        <f t="shared" si="0"/>
        <v>0</v>
      </c>
      <c r="E14" s="2"/>
      <c r="F14" s="51">
        <v>43873</v>
      </c>
      <c r="G14" s="52">
        <v>0.29166666666666669</v>
      </c>
      <c r="H14" s="53">
        <v>0.41666666666666669</v>
      </c>
      <c r="I14" s="53"/>
      <c r="J14" s="54">
        <f>H14-G14-I14</f>
        <v>0.125</v>
      </c>
      <c r="K14" s="59"/>
    </row>
    <row r="15" spans="1:11" s="17" customFormat="1" x14ac:dyDescent="0.25">
      <c r="A15" s="22" t="s">
        <v>13</v>
      </c>
      <c r="B15" s="20"/>
      <c r="C15" s="21"/>
      <c r="D15" s="21">
        <f t="shared" si="0"/>
        <v>0</v>
      </c>
      <c r="E15" s="2"/>
      <c r="F15" s="51">
        <v>43874</v>
      </c>
      <c r="G15" s="52"/>
      <c r="H15" s="53"/>
      <c r="I15" s="53"/>
      <c r="J15" s="54"/>
      <c r="K15" s="59"/>
    </row>
    <row r="16" spans="1:11" s="17" customFormat="1" x14ac:dyDescent="0.25">
      <c r="A16" s="22" t="s">
        <v>14</v>
      </c>
      <c r="B16" s="20"/>
      <c r="C16" s="21"/>
      <c r="D16" s="21">
        <f t="shared" si="0"/>
        <v>0</v>
      </c>
      <c r="E16" s="2"/>
      <c r="F16" s="51">
        <v>43875</v>
      </c>
      <c r="G16" s="52"/>
      <c r="H16" s="53"/>
      <c r="I16" s="53"/>
      <c r="J16" s="54"/>
      <c r="K16" s="59"/>
    </row>
    <row r="17" spans="1:11" s="17" customFormat="1" ht="15.75" thickBot="1" x14ac:dyDescent="0.3">
      <c r="A17" s="24" t="s">
        <v>15</v>
      </c>
      <c r="B17" s="20"/>
      <c r="C17" s="21"/>
      <c r="D17" s="21">
        <f t="shared" si="0"/>
        <v>0</v>
      </c>
      <c r="E17" s="2"/>
      <c r="F17" s="51">
        <v>43876</v>
      </c>
      <c r="G17" s="56"/>
      <c r="H17" s="57"/>
      <c r="I17" s="57"/>
      <c r="J17" s="58"/>
      <c r="K17" s="68"/>
    </row>
    <row r="18" spans="1:11" s="17" customFormat="1" x14ac:dyDescent="0.25">
      <c r="A18" s="2"/>
      <c r="B18" s="2"/>
      <c r="C18" s="2"/>
      <c r="D18" s="2"/>
      <c r="E18" s="2"/>
      <c r="F18" s="51">
        <v>43877</v>
      </c>
      <c r="G18" s="56"/>
      <c r="H18" s="57"/>
      <c r="I18" s="57"/>
      <c r="J18" s="58"/>
      <c r="K18" s="68"/>
    </row>
    <row r="19" spans="1:11" s="17" customFormat="1" x14ac:dyDescent="0.25">
      <c r="A19" s="3" t="s">
        <v>16</v>
      </c>
      <c r="B19" s="2"/>
      <c r="C19" s="2"/>
      <c r="D19" s="4">
        <f>SUM(D3:D17)</f>
        <v>-21.75</v>
      </c>
      <c r="E19" s="2"/>
      <c r="F19" s="51">
        <v>43878</v>
      </c>
      <c r="G19" s="52"/>
      <c r="H19" s="53"/>
      <c r="I19" s="53"/>
      <c r="J19" s="54"/>
      <c r="K19" s="59"/>
    </row>
    <row r="20" spans="1:11" s="17" customFormat="1" x14ac:dyDescent="0.25">
      <c r="A20" s="2"/>
      <c r="B20" s="2"/>
      <c r="C20" s="2"/>
      <c r="D20" s="2"/>
      <c r="E20" s="2"/>
      <c r="F20" s="51">
        <v>43879</v>
      </c>
      <c r="G20" s="52"/>
      <c r="H20" s="53"/>
      <c r="I20" s="53"/>
      <c r="J20" s="54"/>
      <c r="K20" s="59"/>
    </row>
    <row r="21" spans="1:11" s="17" customFormat="1" ht="15.75" thickBot="1" x14ac:dyDescent="0.3">
      <c r="A21" s="3" t="s">
        <v>59</v>
      </c>
      <c r="B21" s="2"/>
      <c r="C21" s="2"/>
      <c r="D21" s="36">
        <f>D19</f>
        <v>-21.75</v>
      </c>
      <c r="E21" s="3" t="s">
        <v>62</v>
      </c>
      <c r="F21" s="73">
        <v>43880</v>
      </c>
      <c r="G21" s="74"/>
      <c r="H21" s="75"/>
      <c r="I21" s="75"/>
      <c r="J21" s="76">
        <f>H21-G21-I21</f>
        <v>0</v>
      </c>
      <c r="K21" s="72" t="s">
        <v>54</v>
      </c>
    </row>
    <row r="22" spans="1:11" s="17" customFormat="1" ht="15.75" thickTop="1" x14ac:dyDescent="0.25">
      <c r="A22" s="5"/>
      <c r="B22" s="6"/>
      <c r="C22" s="2"/>
      <c r="D22" s="77"/>
      <c r="E22" s="6"/>
      <c r="F22" s="51">
        <v>43881</v>
      </c>
      <c r="G22" s="52"/>
      <c r="H22" s="53"/>
      <c r="I22" s="53"/>
      <c r="J22" s="54"/>
      <c r="K22" s="59"/>
    </row>
    <row r="23" spans="1:11" s="17" customFormat="1" x14ac:dyDescent="0.25">
      <c r="A23" s="7"/>
      <c r="B23" s="6"/>
      <c r="C23" s="6"/>
      <c r="D23" s="77"/>
      <c r="E23" s="6"/>
      <c r="F23" s="51">
        <v>43882</v>
      </c>
      <c r="G23" s="52"/>
      <c r="H23" s="53"/>
      <c r="I23" s="53"/>
      <c r="J23" s="54"/>
      <c r="K23" s="59"/>
    </row>
    <row r="24" spans="1:11" s="17" customFormat="1" ht="15.75" thickBot="1" x14ac:dyDescent="0.3">
      <c r="A24" s="3" t="s">
        <v>63</v>
      </c>
      <c r="B24" s="2"/>
      <c r="C24" s="2"/>
      <c r="D24" s="36">
        <f>20/365*17</f>
        <v>0.93150684931506844</v>
      </c>
      <c r="E24" s="3" t="s">
        <v>61</v>
      </c>
      <c r="F24" s="51">
        <v>43883</v>
      </c>
      <c r="G24" s="56"/>
      <c r="H24" s="57"/>
      <c r="I24" s="57"/>
      <c r="J24" s="58"/>
      <c r="K24" s="68"/>
    </row>
    <row r="25" spans="1:11" s="17" customFormat="1" ht="15.75" thickTop="1" x14ac:dyDescent="0.25">
      <c r="A25" s="2"/>
      <c r="B25" s="2"/>
      <c r="C25" s="2"/>
      <c r="D25" s="2"/>
      <c r="E25" s="2"/>
      <c r="F25" s="51">
        <v>43884</v>
      </c>
      <c r="G25" s="56"/>
      <c r="H25" s="57"/>
      <c r="I25" s="57"/>
      <c r="J25" s="58"/>
      <c r="K25" s="68"/>
    </row>
    <row r="26" spans="1:11" s="17" customFormat="1" x14ac:dyDescent="0.25">
      <c r="F26" s="51">
        <v>43885</v>
      </c>
      <c r="G26" s="52"/>
      <c r="H26" s="53"/>
      <c r="I26" s="53"/>
      <c r="J26" s="54"/>
      <c r="K26" s="59"/>
    </row>
    <row r="27" spans="1:11" s="17" customFormat="1" x14ac:dyDescent="0.25">
      <c r="A27" s="5"/>
      <c r="B27" s="6"/>
      <c r="C27" s="6"/>
      <c r="D27" s="77"/>
      <c r="E27" s="6"/>
      <c r="F27" s="51">
        <v>43886</v>
      </c>
      <c r="G27" s="52"/>
      <c r="H27" s="53"/>
      <c r="I27" s="53"/>
      <c r="J27" s="54"/>
      <c r="K27" s="59"/>
    </row>
    <row r="28" spans="1:11" s="17" customFormat="1" x14ac:dyDescent="0.25">
      <c r="A28" s="3" t="s">
        <v>64</v>
      </c>
      <c r="B28" s="80">
        <v>2250</v>
      </c>
      <c r="C28" s="78"/>
      <c r="D28" s="81">
        <f>B28*12/365*17</f>
        <v>1257.5342465753424</v>
      </c>
      <c r="E28" s="78" t="s">
        <v>66</v>
      </c>
      <c r="F28" s="51">
        <v>43887</v>
      </c>
      <c r="G28" s="52"/>
      <c r="H28" s="53"/>
      <c r="I28" s="53"/>
      <c r="J28" s="54"/>
      <c r="K28" s="59"/>
    </row>
    <row r="29" spans="1:11" s="17" customFormat="1" x14ac:dyDescent="0.25">
      <c r="A29" s="3" t="s">
        <v>65</v>
      </c>
      <c r="B29" s="80">
        <f>B28/12</f>
        <v>187.5</v>
      </c>
      <c r="C29" s="78"/>
      <c r="D29" s="81">
        <f>B29*12/365*17</f>
        <v>104.7945205479452</v>
      </c>
      <c r="E29" s="78" t="s">
        <v>66</v>
      </c>
      <c r="F29" s="51">
        <v>43888</v>
      </c>
      <c r="G29" s="52"/>
      <c r="H29" s="53"/>
      <c r="I29" s="53"/>
      <c r="J29" s="54"/>
      <c r="K29" s="59"/>
    </row>
    <row r="30" spans="1:11" s="17" customFormat="1" ht="15.75" thickBot="1" x14ac:dyDescent="0.3">
      <c r="A30" s="5"/>
      <c r="B30" s="78"/>
      <c r="C30" s="78"/>
      <c r="D30" s="79">
        <f>SUM(D28:D29)</f>
        <v>1362.3287671232877</v>
      </c>
      <c r="E30" s="9" t="s">
        <v>66</v>
      </c>
      <c r="F30" s="51">
        <v>43889</v>
      </c>
      <c r="G30" s="52"/>
      <c r="H30" s="53"/>
      <c r="I30" s="53"/>
      <c r="J30" s="54"/>
      <c r="K30" s="59"/>
    </row>
    <row r="31" spans="1:11" s="17" customFormat="1" ht="15.75" thickTop="1" x14ac:dyDescent="0.25">
      <c r="A31" s="5"/>
      <c r="B31" s="6"/>
      <c r="C31" s="6"/>
      <c r="D31" s="77"/>
      <c r="E31" s="2"/>
      <c r="F31" s="51">
        <v>43890</v>
      </c>
      <c r="G31" s="56"/>
      <c r="H31" s="57"/>
      <c r="I31" s="57"/>
      <c r="J31" s="58"/>
      <c r="K31" s="68"/>
    </row>
    <row r="32" spans="1:11" s="17" customFormat="1" x14ac:dyDescent="0.25">
      <c r="F32" s="51"/>
      <c r="G32" s="52"/>
      <c r="H32" s="53"/>
      <c r="I32" s="53"/>
      <c r="J32" s="54"/>
      <c r="K32" s="59"/>
    </row>
    <row r="33" spans="1:11" s="17" customFormat="1" ht="15.75" thickBot="1" x14ac:dyDescent="0.3">
      <c r="F33" s="51"/>
      <c r="G33" s="52"/>
      <c r="H33" s="53"/>
      <c r="I33" s="53"/>
      <c r="J33" s="54"/>
      <c r="K33" s="59"/>
    </row>
    <row r="34" spans="1:11" s="17" customFormat="1" ht="19.5" thickBot="1" x14ac:dyDescent="0.35">
      <c r="F34" s="61"/>
      <c r="G34" s="69"/>
      <c r="H34" s="70"/>
      <c r="I34" s="64" t="s">
        <v>40</v>
      </c>
      <c r="J34" s="66" t="s">
        <v>56</v>
      </c>
      <c r="K34" s="66" t="s">
        <v>60</v>
      </c>
    </row>
    <row r="35" spans="1:11" s="17" customFormat="1" x14ac:dyDescent="0.25">
      <c r="E35" s="2"/>
    </row>
    <row r="36" spans="1:11" s="17" customFormat="1" x14ac:dyDescent="0.25">
      <c r="E36" s="2"/>
    </row>
    <row r="37" spans="1:11" s="17" customFormat="1" x14ac:dyDescent="0.25">
      <c r="E37" s="2"/>
    </row>
    <row r="38" spans="1:11" s="17" customFormat="1" x14ac:dyDescent="0.25">
      <c r="A38" s="3"/>
      <c r="B38" s="2"/>
      <c r="C38" s="2"/>
      <c r="D38" s="9"/>
      <c r="E38" s="2"/>
    </row>
    <row r="39" spans="1:11" s="17" customFormat="1" x14ac:dyDescent="0.25">
      <c r="A39" s="2"/>
      <c r="B39" s="2"/>
      <c r="C39" s="2"/>
      <c r="D39" s="2"/>
      <c r="E39" s="2"/>
    </row>
    <row r="40" spans="1:11" s="17" customFormat="1" x14ac:dyDescent="0.25">
      <c r="A40" s="10"/>
      <c r="B40" s="2"/>
      <c r="C40" s="2"/>
      <c r="D40" s="2"/>
      <c r="E40" s="2"/>
    </row>
    <row r="41" spans="1:11" s="17" customFormat="1" x14ac:dyDescent="0.25">
      <c r="A41" s="11"/>
      <c r="B41" s="2"/>
      <c r="C41" s="2"/>
      <c r="D41" s="2"/>
      <c r="E41" s="2"/>
    </row>
    <row r="42" spans="1:11" s="17" customFormat="1" x14ac:dyDescent="0.25">
      <c r="A42" s="2"/>
      <c r="B42" s="2"/>
      <c r="C42" s="2"/>
      <c r="D42" s="2"/>
      <c r="E42" s="2"/>
    </row>
    <row r="43" spans="1:11" s="17" customFormat="1" x14ac:dyDescent="0.25">
      <c r="A43" s="2"/>
      <c r="B43" s="2"/>
      <c r="C43" s="2"/>
      <c r="D43" s="2"/>
      <c r="E43" s="2"/>
    </row>
    <row r="44" spans="1:11" s="17" customFormat="1" x14ac:dyDescent="0.25">
      <c r="A44" s="2"/>
      <c r="B44" s="2"/>
      <c r="C44" s="2"/>
      <c r="D44" s="2"/>
      <c r="E44" s="2"/>
    </row>
    <row r="45" spans="1:11" s="17" customFormat="1" x14ac:dyDescent="0.25">
      <c r="A45" s="3"/>
      <c r="B45" s="3"/>
      <c r="C45" s="3"/>
      <c r="D45" s="3"/>
      <c r="E45" s="2"/>
    </row>
    <row r="46" spans="1:11" s="17" customFormat="1" x14ac:dyDescent="0.25">
      <c r="A46" s="2"/>
      <c r="B46" s="2"/>
      <c r="C46" s="2"/>
      <c r="D46" s="2"/>
      <c r="E46" s="2"/>
    </row>
    <row r="47" spans="1:11" s="17" customFormat="1" x14ac:dyDescent="0.25">
      <c r="A47" s="2"/>
      <c r="B47" s="2"/>
      <c r="C47" s="2"/>
      <c r="D47" s="2"/>
      <c r="E47" s="2"/>
    </row>
    <row r="48" spans="1:11" s="17" customFormat="1" x14ac:dyDescent="0.25">
      <c r="A48" s="2"/>
      <c r="B48" s="2"/>
      <c r="C48" s="2"/>
      <c r="D48" s="2"/>
      <c r="E48" s="2"/>
    </row>
    <row r="49" spans="1:5" s="17" customFormat="1" x14ac:dyDescent="0.25">
      <c r="A49" s="2"/>
      <c r="B49" s="2"/>
      <c r="C49" s="2"/>
      <c r="D49" s="2"/>
      <c r="E49" s="2"/>
    </row>
    <row r="50" spans="1:5" s="17" customFormat="1" x14ac:dyDescent="0.25">
      <c r="A50" s="2"/>
      <c r="B50" s="2"/>
      <c r="C50" s="2"/>
      <c r="D50" s="2"/>
      <c r="E50" s="2"/>
    </row>
    <row r="51" spans="1:5" s="17" customFormat="1" x14ac:dyDescent="0.25">
      <c r="A51" s="2"/>
      <c r="B51" s="2"/>
      <c r="C51" s="2"/>
      <c r="D51" s="2"/>
      <c r="E51" s="2"/>
    </row>
    <row r="52" spans="1:5" s="17" customFormat="1" x14ac:dyDescent="0.25">
      <c r="A52" s="2"/>
      <c r="B52" s="2"/>
      <c r="C52" s="2"/>
      <c r="D52" s="2"/>
      <c r="E52" s="2"/>
    </row>
    <row r="53" spans="1:5" s="17" customFormat="1" x14ac:dyDescent="0.25">
      <c r="A53" s="2"/>
      <c r="B53" s="2"/>
      <c r="C53" s="2"/>
      <c r="D53" s="2"/>
      <c r="E53" s="2"/>
    </row>
    <row r="54" spans="1:5" s="17" customFormat="1" x14ac:dyDescent="0.25">
      <c r="A54" s="2"/>
      <c r="B54" s="2"/>
      <c r="C54" s="2"/>
      <c r="D54" s="2"/>
      <c r="E54" s="2"/>
    </row>
    <row r="55" spans="1:5" s="17" customFormat="1" x14ac:dyDescent="0.25">
      <c r="A55" s="2"/>
      <c r="B55" s="2"/>
      <c r="C55" s="2"/>
      <c r="D55" s="2"/>
      <c r="E55" s="2"/>
    </row>
    <row r="56" spans="1:5" s="17" customFormat="1" x14ac:dyDescent="0.25">
      <c r="A56" s="2"/>
      <c r="B56" s="2"/>
      <c r="C56" s="2"/>
      <c r="D56" s="2"/>
      <c r="E56" s="2"/>
    </row>
    <row r="57" spans="1:5" s="17" customFormat="1" x14ac:dyDescent="0.25">
      <c r="A57" s="2"/>
      <c r="B57" s="2"/>
      <c r="C57" s="2"/>
      <c r="D57" s="2"/>
      <c r="E57" s="2"/>
    </row>
    <row r="58" spans="1:5" s="17" customFormat="1" x14ac:dyDescent="0.25">
      <c r="A58" s="2"/>
      <c r="B58" s="2"/>
      <c r="C58" s="2"/>
      <c r="D58" s="2"/>
      <c r="E58" s="2"/>
    </row>
    <row r="59" spans="1:5" s="17" customFormat="1" x14ac:dyDescent="0.25">
      <c r="A59" s="2"/>
      <c r="B59" s="2"/>
      <c r="C59" s="2"/>
      <c r="D59" s="2"/>
      <c r="E59" s="2"/>
    </row>
    <row r="60" spans="1:5" s="17" customFormat="1" x14ac:dyDescent="0.25">
      <c r="A60" s="2"/>
      <c r="B60" s="2"/>
      <c r="C60" s="2"/>
      <c r="D60" s="2"/>
      <c r="E60" s="2"/>
    </row>
    <row r="61" spans="1:5" s="17" customFormat="1" x14ac:dyDescent="0.25">
      <c r="A61" s="2"/>
      <c r="B61" s="2"/>
      <c r="C61" s="2"/>
      <c r="D61" s="2"/>
      <c r="E61" s="2"/>
    </row>
    <row r="62" spans="1:5" s="17" customFormat="1" x14ac:dyDescent="0.25">
      <c r="A62" s="2"/>
      <c r="B62" s="2"/>
      <c r="C62" s="2"/>
      <c r="D62" s="2"/>
      <c r="E62" s="2"/>
    </row>
    <row r="63" spans="1:5" s="17" customFormat="1" x14ac:dyDescent="0.25">
      <c r="A63" s="2"/>
      <c r="B63" s="2"/>
      <c r="C63" s="2"/>
      <c r="D63" s="2"/>
      <c r="E63" s="2"/>
    </row>
    <row r="64" spans="1:5" s="17" customFormat="1" x14ac:dyDescent="0.25">
      <c r="A64" s="2"/>
      <c r="B64" s="2"/>
      <c r="C64" s="2"/>
      <c r="D64" s="2"/>
      <c r="E64" s="2"/>
    </row>
    <row r="65" spans="1:5" s="17" customFormat="1" x14ac:dyDescent="0.25">
      <c r="A65" s="2"/>
      <c r="B65" s="2"/>
      <c r="C65" s="2"/>
      <c r="D65" s="2"/>
      <c r="E65" s="2"/>
    </row>
    <row r="66" spans="1:5" s="17" customFormat="1" x14ac:dyDescent="0.25">
      <c r="A66" s="2"/>
      <c r="B66" s="2"/>
      <c r="C66" s="2"/>
      <c r="D66" s="2"/>
      <c r="E66" s="2"/>
    </row>
    <row r="67" spans="1:5" s="17" customFormat="1" x14ac:dyDescent="0.25">
      <c r="A67" s="2"/>
      <c r="B67" s="2"/>
      <c r="C67" s="2"/>
      <c r="D67" s="2"/>
      <c r="E67" s="2"/>
    </row>
    <row r="68" spans="1:5" s="17" customFormat="1" x14ac:dyDescent="0.25">
      <c r="A68" s="2"/>
      <c r="B68" s="2"/>
      <c r="C68" s="2"/>
      <c r="D68" s="2"/>
      <c r="E68" s="2"/>
    </row>
    <row r="69" spans="1:5" s="17" customFormat="1" x14ac:dyDescent="0.25">
      <c r="A69" s="2"/>
      <c r="B69" s="2"/>
      <c r="C69" s="2"/>
      <c r="D69" s="2"/>
      <c r="E69" s="2"/>
    </row>
    <row r="70" spans="1:5" s="17" customFormat="1" x14ac:dyDescent="0.25">
      <c r="A70" s="2"/>
      <c r="B70" s="2"/>
      <c r="C70" s="2"/>
      <c r="D70" s="2"/>
      <c r="E70" s="2"/>
    </row>
    <row r="71" spans="1:5" s="17" customFormat="1" x14ac:dyDescent="0.25">
      <c r="A71" s="2"/>
      <c r="B71" s="2"/>
      <c r="C71" s="2"/>
      <c r="D71" s="2"/>
      <c r="E71" s="2"/>
    </row>
    <row r="72" spans="1:5" s="17" customFormat="1" x14ac:dyDescent="0.25">
      <c r="A72" s="2"/>
      <c r="B72" s="2"/>
      <c r="C72" s="2"/>
      <c r="D72" s="2"/>
      <c r="E72" s="2"/>
    </row>
    <row r="73" spans="1:5" s="17" customFormat="1" x14ac:dyDescent="0.25">
      <c r="A73" s="2"/>
      <c r="B73" s="2"/>
      <c r="C73" s="2"/>
      <c r="D73" s="2"/>
      <c r="E73" s="2"/>
    </row>
    <row r="74" spans="1:5" s="17" customFormat="1" x14ac:dyDescent="0.25">
      <c r="A74" s="2"/>
      <c r="B74" s="2"/>
      <c r="C74" s="2"/>
      <c r="D74" s="2"/>
      <c r="E74" s="2"/>
    </row>
    <row r="75" spans="1:5" s="17" customFormat="1" x14ac:dyDescent="0.25">
      <c r="A75" s="2"/>
      <c r="B75" s="2"/>
      <c r="C75" s="2"/>
      <c r="D75" s="2"/>
      <c r="E75" s="2"/>
    </row>
    <row r="76" spans="1:5" s="17" customFormat="1" x14ac:dyDescent="0.25">
      <c r="A76" s="2"/>
      <c r="B76" s="2"/>
      <c r="C76" s="2"/>
      <c r="D76" s="2"/>
      <c r="E76" s="2"/>
    </row>
    <row r="77" spans="1:5" s="17" customFormat="1" x14ac:dyDescent="0.25">
      <c r="A77" s="2"/>
      <c r="B77" s="2"/>
      <c r="C77" s="2"/>
      <c r="D77" s="2"/>
      <c r="E77" s="2"/>
    </row>
    <row r="78" spans="1:5" s="17" customFormat="1" x14ac:dyDescent="0.25">
      <c r="A78" s="2"/>
      <c r="B78" s="2"/>
      <c r="C78" s="2"/>
      <c r="D78" s="2"/>
      <c r="E78" s="2"/>
    </row>
    <row r="79" spans="1:5" s="17" customFormat="1" x14ac:dyDescent="0.25">
      <c r="A79" s="2"/>
      <c r="B79" s="2"/>
      <c r="C79" s="2"/>
      <c r="D79" s="2"/>
      <c r="E79" s="2"/>
    </row>
    <row r="80" spans="1:5" s="17" customFormat="1" x14ac:dyDescent="0.25">
      <c r="A80" s="2"/>
      <c r="B80" s="2"/>
      <c r="C80" s="2"/>
      <c r="D80" s="2"/>
      <c r="E80" s="2"/>
    </row>
    <row r="81" spans="1:5" s="17" customFormat="1" x14ac:dyDescent="0.25">
      <c r="A81" s="2"/>
      <c r="B81" s="2"/>
      <c r="C81" s="2"/>
      <c r="D81" s="2"/>
      <c r="E81" s="2"/>
    </row>
    <row r="82" spans="1:5" s="17" customFormat="1" x14ac:dyDescent="0.25">
      <c r="A82" s="2"/>
      <c r="B82" s="2"/>
      <c r="C82" s="2"/>
      <c r="D82" s="2"/>
      <c r="E82" s="2"/>
    </row>
    <row r="83" spans="1:5" s="17" customFormat="1" x14ac:dyDescent="0.25">
      <c r="A83" s="2"/>
      <c r="B83" s="2"/>
      <c r="C83" s="2"/>
      <c r="D83" s="2"/>
      <c r="E83" s="2"/>
    </row>
    <row r="84" spans="1:5" s="17" customFormat="1" x14ac:dyDescent="0.25">
      <c r="A84" s="2"/>
      <c r="B84" s="2"/>
      <c r="C84" s="2"/>
      <c r="D84" s="2"/>
      <c r="E84" s="2"/>
    </row>
    <row r="85" spans="1:5" s="17" customFormat="1" x14ac:dyDescent="0.25">
      <c r="A85" s="2"/>
      <c r="B85" s="2"/>
      <c r="C85" s="2"/>
      <c r="D85" s="2"/>
      <c r="E85" s="2"/>
    </row>
    <row r="86" spans="1:5" s="17" customFormat="1" x14ac:dyDescent="0.25">
      <c r="A86" s="2"/>
      <c r="B86" s="2"/>
      <c r="C86" s="2"/>
      <c r="D86" s="2"/>
      <c r="E86" s="2"/>
    </row>
    <row r="87" spans="1:5" s="17" customFormat="1" x14ac:dyDescent="0.25">
      <c r="A87" s="2"/>
      <c r="B87" s="2"/>
      <c r="C87" s="2"/>
      <c r="D87" s="2"/>
      <c r="E87" s="2"/>
    </row>
    <row r="88" spans="1:5" s="17" customFormat="1" x14ac:dyDescent="0.25">
      <c r="A88" s="2"/>
      <c r="B88" s="2"/>
      <c r="C88" s="2"/>
      <c r="D88" s="2"/>
      <c r="E88" s="2"/>
    </row>
    <row r="89" spans="1:5" s="17" customFormat="1" x14ac:dyDescent="0.25">
      <c r="A89" s="2"/>
      <c r="B89" s="2"/>
      <c r="C89" s="2"/>
      <c r="D89" s="2"/>
      <c r="E89" s="2"/>
    </row>
    <row r="90" spans="1:5" s="17" customFormat="1" x14ac:dyDescent="0.25">
      <c r="A90" s="2"/>
      <c r="B90" s="2"/>
      <c r="C90" s="2"/>
      <c r="D90" s="2"/>
      <c r="E90" s="2"/>
    </row>
    <row r="91" spans="1:5" s="17" customFormat="1" x14ac:dyDescent="0.25">
      <c r="A91" s="2"/>
      <c r="B91" s="2"/>
      <c r="C91" s="2"/>
      <c r="D91" s="2"/>
      <c r="E91" s="2"/>
    </row>
    <row r="92" spans="1:5" s="17" customFormat="1" x14ac:dyDescent="0.25">
      <c r="A92" s="2"/>
      <c r="B92" s="2"/>
      <c r="C92" s="2"/>
      <c r="D92" s="2"/>
      <c r="E92" s="2"/>
    </row>
    <row r="93" spans="1:5" s="17" customFormat="1" x14ac:dyDescent="0.25">
      <c r="A93" s="2"/>
      <c r="B93" s="2"/>
      <c r="C93" s="2"/>
      <c r="D93" s="2"/>
      <c r="E93" s="2"/>
    </row>
    <row r="94" spans="1:5" s="17" customFormat="1" x14ac:dyDescent="0.25">
      <c r="A94" s="2"/>
      <c r="B94" s="2"/>
      <c r="C94" s="2"/>
      <c r="D94" s="2"/>
      <c r="E94" s="2"/>
    </row>
    <row r="95" spans="1:5" s="17" customFormat="1" x14ac:dyDescent="0.25">
      <c r="A95" s="2"/>
      <c r="B95" s="2"/>
      <c r="C95" s="2"/>
      <c r="D95" s="2"/>
      <c r="E95" s="2"/>
    </row>
  </sheetData>
  <pageMargins left="0.70866141732283472" right="0.70866141732283472" top="1.1417322834645669" bottom="1.1417322834645669" header="0.74803149606299213" footer="0.7480314960629921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Bilel</vt:lpstr>
      <vt:lpstr>Bettina</vt:lpstr>
      <vt:lpstr>Semina</vt:lpstr>
      <vt:lpstr>Franguy</vt:lpstr>
      <vt:lpstr>Bettina!Impression_des_titres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</dc:creator>
  <cp:lastModifiedBy>Sandra Schmid</cp:lastModifiedBy>
  <cp:lastPrinted>2021-04-25T13:16:28Z</cp:lastPrinted>
  <dcterms:created xsi:type="dcterms:W3CDTF">2019-01-31T08:48:16Z</dcterms:created>
  <dcterms:modified xsi:type="dcterms:W3CDTF">2023-12-04T14:03:05Z</dcterms:modified>
</cp:coreProperties>
</file>