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Mitarbeiter SA\Horaires et vacances\Horaires\"/>
    </mc:Choice>
  </mc:AlternateContent>
  <xr:revisionPtr revIDLastSave="0" documentId="13_ncr:1_{D08BA6B0-2094-49A6-BB7D-45F45F417527}" xr6:coauthVersionLast="45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aurent" sheetId="16" r:id="rId1"/>
    <sheet name="Bilel" sheetId="24" r:id="rId2"/>
    <sheet name="Carlos" sheetId="4" r:id="rId3"/>
    <sheet name="xRuben" sheetId="15" r:id="rId4"/>
    <sheet name="xRoberto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3" i="16" l="1"/>
  <c r="BP4" i="16"/>
  <c r="BP5" i="16"/>
  <c r="BP6" i="16"/>
  <c r="BP7" i="16"/>
  <c r="BP10" i="16"/>
  <c r="BP11" i="16"/>
  <c r="BP12" i="16"/>
  <c r="BP13" i="16"/>
  <c r="BP14" i="16"/>
  <c r="C17" i="24" l="1"/>
  <c r="B17" i="24"/>
  <c r="D59" i="16" l="1"/>
  <c r="CB13" i="16"/>
  <c r="CB12" i="16"/>
  <c r="CB9" i="16"/>
  <c r="CB8" i="16"/>
  <c r="CB33" i="16"/>
  <c r="CB30" i="16"/>
  <c r="CB29" i="16"/>
  <c r="CB28" i="16"/>
  <c r="CB27" i="16"/>
  <c r="CB26" i="16"/>
  <c r="CB23" i="16"/>
  <c r="CB22" i="16"/>
  <c r="CB21" i="16"/>
  <c r="CB20" i="16"/>
  <c r="CB19" i="16"/>
  <c r="CB16" i="16"/>
  <c r="CB15" i="16"/>
  <c r="CB14" i="16"/>
  <c r="CB7" i="16"/>
  <c r="CB6" i="16"/>
  <c r="CB5" i="16"/>
  <c r="D42" i="24" l="1"/>
  <c r="BF33" i="24" l="1"/>
  <c r="BF30" i="24"/>
  <c r="BF29" i="24"/>
  <c r="BF28" i="24"/>
  <c r="BF26" i="24"/>
  <c r="BF23" i="24"/>
  <c r="BF22" i="24"/>
  <c r="BF21" i="24"/>
  <c r="BF20" i="24"/>
  <c r="BF19" i="24"/>
  <c r="BF16" i="24"/>
  <c r="BF15" i="24"/>
  <c r="BF14" i="24"/>
  <c r="BF13" i="24"/>
  <c r="BF12" i="24"/>
  <c r="BF9" i="24"/>
  <c r="BF8" i="24"/>
  <c r="BF7" i="24"/>
  <c r="BF6" i="24"/>
  <c r="BF5" i="24"/>
  <c r="AZ32" i="24" l="1"/>
  <c r="AZ31" i="24"/>
  <c r="AZ30" i="24"/>
  <c r="AZ29" i="24"/>
  <c r="AZ28" i="24"/>
  <c r="AZ25" i="24"/>
  <c r="AZ24" i="24"/>
  <c r="AZ23" i="24"/>
  <c r="AZ22" i="24"/>
  <c r="AZ21" i="24"/>
  <c r="AZ18" i="24"/>
  <c r="AZ17" i="24"/>
  <c r="AZ16" i="24"/>
  <c r="AZ15" i="24"/>
  <c r="AZ14" i="24"/>
  <c r="AZ11" i="24"/>
  <c r="AZ10" i="24"/>
  <c r="AZ9" i="24"/>
  <c r="AZ8" i="24"/>
  <c r="AZ7" i="24"/>
  <c r="AZ4" i="24"/>
  <c r="AZ3" i="24"/>
  <c r="BV32" i="16"/>
  <c r="BV30" i="16"/>
  <c r="BV29" i="16"/>
  <c r="BV23" i="16"/>
  <c r="BV22" i="16"/>
  <c r="BV21" i="16"/>
  <c r="BV18" i="16"/>
  <c r="BV17" i="16"/>
  <c r="BV16" i="16"/>
  <c r="BV14" i="16"/>
  <c r="BV8" i="16"/>
  <c r="BV31" i="16"/>
  <c r="BV28" i="16"/>
  <c r="BV25" i="16"/>
  <c r="BV24" i="16"/>
  <c r="BV15" i="16"/>
  <c r="BV11" i="16"/>
  <c r="BV10" i="16"/>
  <c r="BV9" i="16"/>
  <c r="BV7" i="16"/>
  <c r="BV4" i="16"/>
  <c r="BV3" i="16"/>
  <c r="G15" i="16" l="1"/>
  <c r="BP33" i="16"/>
  <c r="BP31" i="16"/>
  <c r="BP28" i="16"/>
  <c r="BP27" i="16"/>
  <c r="BP24" i="16"/>
  <c r="AN33" i="4"/>
  <c r="AN32" i="4"/>
  <c r="AN31" i="4"/>
  <c r="AN28" i="4"/>
  <c r="AN27" i="4"/>
  <c r="AN26" i="4"/>
  <c r="AN25" i="4"/>
  <c r="AN24" i="4"/>
  <c r="AN21" i="4"/>
  <c r="AN20" i="4"/>
  <c r="AN19" i="4"/>
  <c r="AN18" i="4"/>
  <c r="AN17" i="4"/>
  <c r="AN14" i="4"/>
  <c r="AN13" i="4"/>
  <c r="AN12" i="4"/>
  <c r="AN11" i="4"/>
  <c r="AN10" i="4"/>
  <c r="AN7" i="4"/>
  <c r="AN5" i="4"/>
  <c r="AN4" i="4"/>
  <c r="AN3" i="4"/>
  <c r="AN6" i="4"/>
  <c r="AT33" i="24" l="1"/>
  <c r="AT32" i="24"/>
  <c r="AT31" i="24"/>
  <c r="AT28" i="24"/>
  <c r="AT27" i="24"/>
  <c r="AT26" i="24"/>
  <c r="AT25" i="24"/>
  <c r="AT24" i="24"/>
  <c r="AT21" i="24"/>
  <c r="AT20" i="24"/>
  <c r="AT19" i="24"/>
  <c r="AT18" i="24"/>
  <c r="AT17" i="24"/>
  <c r="AT14" i="24"/>
  <c r="AT13" i="24"/>
  <c r="AT12" i="24"/>
  <c r="AT11" i="24"/>
  <c r="AT10" i="24"/>
  <c r="AT4" i="24"/>
  <c r="AT5" i="24"/>
  <c r="AT6" i="24"/>
  <c r="AT7" i="24"/>
  <c r="AT3" i="24"/>
  <c r="D15" i="16" l="1"/>
  <c r="H15" i="16" s="1"/>
  <c r="BP18" i="16" l="1"/>
  <c r="BP19" i="16"/>
  <c r="BP32" i="16"/>
  <c r="BP26" i="16"/>
  <c r="BP25" i="16"/>
  <c r="BP21" i="16"/>
  <c r="BP20" i="16"/>
  <c r="BP17" i="16"/>
  <c r="E6" i="16" l="1"/>
  <c r="D7" i="16"/>
  <c r="D8" i="16"/>
  <c r="D9" i="16"/>
  <c r="D10" i="16"/>
  <c r="D11" i="16"/>
  <c r="D12" i="16"/>
  <c r="D13" i="16"/>
  <c r="D6" i="16"/>
  <c r="G11" i="16"/>
  <c r="BJ16" i="16"/>
  <c r="BJ13" i="16"/>
  <c r="BJ27" i="16"/>
  <c r="BJ22" i="16"/>
  <c r="AN30" i="24"/>
  <c r="AN29" i="24"/>
  <c r="AN28" i="24"/>
  <c r="AN27" i="24"/>
  <c r="AN26" i="24"/>
  <c r="AN23" i="24"/>
  <c r="AN22" i="24"/>
  <c r="AN21" i="24"/>
  <c r="AN20" i="24"/>
  <c r="AN19" i="24"/>
  <c r="AN16" i="24"/>
  <c r="AN15" i="24"/>
  <c r="AN14" i="24"/>
  <c r="AN13" i="24"/>
  <c r="AN12" i="24"/>
  <c r="AN6" i="24"/>
  <c r="AN7" i="24"/>
  <c r="AN8" i="24"/>
  <c r="AN9" i="24"/>
  <c r="AN5" i="24"/>
  <c r="BJ30" i="16" l="1"/>
  <c r="BJ29" i="16"/>
  <c r="BJ28" i="16"/>
  <c r="BJ26" i="16"/>
  <c r="BJ23" i="16"/>
  <c r="BJ21" i="16"/>
  <c r="BJ20" i="16"/>
  <c r="BJ19" i="16"/>
  <c r="BJ15" i="16"/>
  <c r="BJ14" i="16"/>
  <c r="BJ12" i="16"/>
  <c r="BJ9" i="16"/>
  <c r="BJ8" i="16"/>
  <c r="BJ7" i="16"/>
  <c r="BJ6" i="16"/>
  <c r="BJ5" i="16"/>
  <c r="BD33" i="16" l="1"/>
  <c r="BD32" i="16"/>
  <c r="BD31" i="16"/>
  <c r="BD30" i="16"/>
  <c r="BD29" i="16"/>
  <c r="BD26" i="16"/>
  <c r="BD25" i="16"/>
  <c r="BD24" i="16"/>
  <c r="BD23" i="16"/>
  <c r="BD22" i="16"/>
  <c r="BD19" i="16"/>
  <c r="BD18" i="16"/>
  <c r="BD17" i="16"/>
  <c r="BD16" i="16"/>
  <c r="BD15" i="16"/>
  <c r="BD12" i="16"/>
  <c r="BD11" i="16"/>
  <c r="BD10" i="16"/>
  <c r="BD9" i="16"/>
  <c r="BD8" i="16"/>
  <c r="BD5" i="16"/>
  <c r="BD4" i="16"/>
  <c r="BD3" i="16"/>
  <c r="E8" i="16" l="1"/>
  <c r="F10" i="16"/>
  <c r="AX33" i="16"/>
  <c r="AX32" i="16"/>
  <c r="AX29" i="16"/>
  <c r="AX28" i="16"/>
  <c r="AX27" i="16"/>
  <c r="AX26" i="16"/>
  <c r="AX25" i="16"/>
  <c r="AX22" i="16"/>
  <c r="AX21" i="16"/>
  <c r="AX20" i="16"/>
  <c r="AX19" i="16"/>
  <c r="AX18" i="16"/>
  <c r="AX15" i="16"/>
  <c r="AX14" i="16"/>
  <c r="AX13" i="16"/>
  <c r="AX12" i="16"/>
  <c r="AX11" i="16"/>
  <c r="AX8" i="16"/>
  <c r="AX7" i="16"/>
  <c r="AX6" i="16"/>
  <c r="AX5" i="16"/>
  <c r="AX4" i="16"/>
  <c r="AB33" i="24" l="1"/>
  <c r="AB32" i="24"/>
  <c r="AB29" i="24"/>
  <c r="AB28" i="24"/>
  <c r="AB27" i="24"/>
  <c r="AB26" i="24"/>
  <c r="AB25" i="24"/>
  <c r="AB22" i="24"/>
  <c r="AB21" i="24"/>
  <c r="AB20" i="24"/>
  <c r="AB19" i="24"/>
  <c r="AB18" i="24"/>
  <c r="AB15" i="24"/>
  <c r="AB14" i="24"/>
  <c r="AB13" i="24"/>
  <c r="AB12" i="24"/>
  <c r="AB11" i="24"/>
  <c r="AB8" i="24"/>
  <c r="AB7" i="24"/>
  <c r="AB6" i="24"/>
  <c r="AB5" i="24"/>
  <c r="AB4" i="24"/>
  <c r="AH33" i="24" l="1"/>
  <c r="AH32" i="24"/>
  <c r="AH31" i="24"/>
  <c r="AH30" i="24"/>
  <c r="AH29" i="24"/>
  <c r="AH26" i="24"/>
  <c r="AH25" i="24"/>
  <c r="AH24" i="24"/>
  <c r="AH23" i="24"/>
  <c r="AH22" i="24"/>
  <c r="AH19" i="24"/>
  <c r="AH18" i="24"/>
  <c r="AH17" i="24"/>
  <c r="AH16" i="24"/>
  <c r="AH15" i="24"/>
  <c r="AH12" i="24"/>
  <c r="AH11" i="24"/>
  <c r="AH10" i="24"/>
  <c r="AH9" i="24"/>
  <c r="AH8" i="24"/>
  <c r="AH5" i="24"/>
  <c r="AH4" i="24"/>
  <c r="AS43" i="16" l="1"/>
  <c r="AS41" i="16"/>
  <c r="H11" i="16"/>
  <c r="H6" i="16"/>
  <c r="H10" i="16"/>
  <c r="H8" i="16"/>
  <c r="AR31" i="16"/>
  <c r="AR30" i="16"/>
  <c r="AR29" i="16"/>
  <c r="AR28" i="16"/>
  <c r="AR27" i="16"/>
  <c r="AR24" i="16"/>
  <c r="AR23" i="16"/>
  <c r="AR22" i="16"/>
  <c r="AR21" i="16"/>
  <c r="AR20" i="16"/>
  <c r="AR17" i="16"/>
  <c r="AR16" i="16"/>
  <c r="AR15" i="16"/>
  <c r="AR14" i="16"/>
  <c r="AR13" i="16"/>
  <c r="AR10" i="16"/>
  <c r="AR9" i="16"/>
  <c r="AR8" i="16"/>
  <c r="AR7" i="16"/>
  <c r="AR6" i="16"/>
  <c r="AR3" i="16"/>
  <c r="G12" i="16" l="1"/>
  <c r="G13" i="16"/>
  <c r="G14" i="16"/>
  <c r="G16" i="16"/>
  <c r="G17" i="16"/>
  <c r="AL13" i="16"/>
  <c r="G19" i="16" l="1"/>
  <c r="D48" i="16" s="1"/>
  <c r="AL19" i="16"/>
  <c r="F9" i="16" l="1"/>
  <c r="F19" i="16" l="1"/>
  <c r="D44" i="16" s="1"/>
  <c r="H9" i="16"/>
  <c r="P33" i="24"/>
  <c r="P32" i="24"/>
  <c r="P31" i="24"/>
  <c r="P30" i="24"/>
  <c r="AL33" i="16"/>
  <c r="AL32" i="16"/>
  <c r="AL31" i="16"/>
  <c r="AL30" i="16"/>
  <c r="AL27" i="16"/>
  <c r="AL26" i="16"/>
  <c r="AL25" i="16"/>
  <c r="AL24" i="16"/>
  <c r="AL20" i="16"/>
  <c r="AL18" i="16"/>
  <c r="AL17" i="16"/>
  <c r="AL16" i="16"/>
  <c r="AL11" i="16"/>
  <c r="AL10" i="16"/>
  <c r="AL9" i="16"/>
  <c r="AL6" i="16"/>
  <c r="AL5" i="16"/>
  <c r="AL4" i="16"/>
  <c r="AL3" i="16"/>
  <c r="V31" i="24" l="1"/>
  <c r="V30" i="24"/>
  <c r="V29" i="24"/>
  <c r="V28" i="24"/>
  <c r="V27" i="24"/>
  <c r="V24" i="24"/>
  <c r="V23" i="24"/>
  <c r="V22" i="24"/>
  <c r="V21" i="24"/>
  <c r="V20" i="24"/>
  <c r="V17" i="24"/>
  <c r="V16" i="24"/>
  <c r="V15" i="24"/>
  <c r="V14" i="24"/>
  <c r="V13" i="24"/>
  <c r="V10" i="24"/>
  <c r="V9" i="24"/>
  <c r="V8" i="24"/>
  <c r="V7" i="24"/>
  <c r="V6" i="24"/>
  <c r="V3" i="24"/>
  <c r="AN30" i="15" l="1"/>
  <c r="AN29" i="15"/>
  <c r="AN28" i="15"/>
  <c r="AN23" i="15"/>
  <c r="AN22" i="15"/>
  <c r="AN21" i="15"/>
  <c r="AN16" i="15"/>
  <c r="AN15" i="15"/>
  <c r="AN14" i="15"/>
  <c r="AN9" i="15"/>
  <c r="AN8" i="15"/>
  <c r="AN7" i="15"/>
  <c r="AH24" i="14" l="1"/>
  <c r="AH25" i="14"/>
  <c r="AH26" i="14"/>
  <c r="AH27" i="14"/>
  <c r="AH30" i="14"/>
  <c r="AH31" i="14"/>
  <c r="AH32" i="14"/>
  <c r="AH33" i="14"/>
  <c r="D24" i="16" l="1"/>
  <c r="D23" i="16"/>
  <c r="D43" i="15" l="1"/>
  <c r="AB9" i="15" l="1"/>
  <c r="AB16" i="14"/>
  <c r="AB9" i="14"/>
  <c r="AF32" i="16"/>
  <c r="AF29" i="16"/>
  <c r="AF28" i="16"/>
  <c r="AF27" i="16"/>
  <c r="AF26" i="16"/>
  <c r="AF25" i="16"/>
  <c r="AF22" i="16"/>
  <c r="AF21" i="16"/>
  <c r="AF20" i="16"/>
  <c r="AF19" i="16"/>
  <c r="AF18" i="16"/>
  <c r="AF16" i="16"/>
  <c r="AF15" i="16"/>
  <c r="AF14" i="16"/>
  <c r="AF13" i="16"/>
  <c r="AF12" i="16"/>
  <c r="AF11" i="16"/>
  <c r="AF9" i="16"/>
  <c r="AF8" i="16"/>
  <c r="AF7" i="16"/>
  <c r="AF6" i="16"/>
  <c r="AF5" i="16"/>
  <c r="AF4" i="16"/>
  <c r="J32" i="24" l="1"/>
  <c r="J29" i="24"/>
  <c r="J28" i="24"/>
  <c r="P27" i="24"/>
  <c r="J27" i="24"/>
  <c r="P26" i="24"/>
  <c r="J26" i="24"/>
  <c r="P25" i="24"/>
  <c r="J25" i="24"/>
  <c r="P24" i="24"/>
  <c r="P20" i="24"/>
  <c r="P19" i="24"/>
  <c r="P18" i="24"/>
  <c r="P17" i="24"/>
  <c r="D17" i="24"/>
  <c r="P16" i="24"/>
  <c r="D16" i="24"/>
  <c r="D15" i="24"/>
  <c r="D14" i="24"/>
  <c r="P13" i="24"/>
  <c r="D13" i="24"/>
  <c r="D12" i="24"/>
  <c r="P11" i="24"/>
  <c r="D11" i="24"/>
  <c r="P10" i="24"/>
  <c r="D10" i="24"/>
  <c r="P9" i="24"/>
  <c r="D9" i="24"/>
  <c r="P6" i="24"/>
  <c r="P5" i="24"/>
  <c r="P4" i="24"/>
  <c r="P3" i="24"/>
  <c r="AH33" i="15"/>
  <c r="AH32" i="15"/>
  <c r="AH31" i="15"/>
  <c r="AH26" i="15"/>
  <c r="AH25" i="15"/>
  <c r="AH24" i="15"/>
  <c r="AH19" i="15"/>
  <c r="AH18" i="15"/>
  <c r="AH17" i="15"/>
  <c r="AH11" i="15"/>
  <c r="AH10" i="15"/>
  <c r="AH5" i="15"/>
  <c r="AH4" i="15"/>
  <c r="AH3" i="15"/>
  <c r="AH20" i="14"/>
  <c r="AH19" i="14"/>
  <c r="AH18" i="14"/>
  <c r="AH17" i="14"/>
  <c r="AH16" i="14"/>
  <c r="AH13" i="14"/>
  <c r="AH11" i="14"/>
  <c r="AH10" i="14"/>
  <c r="AH9" i="14"/>
  <c r="AH6" i="14"/>
  <c r="AH5" i="14"/>
  <c r="AH4" i="14"/>
  <c r="AH3" i="14"/>
  <c r="AH33" i="4"/>
  <c r="AH32" i="4"/>
  <c r="AH31" i="4"/>
  <c r="AH30" i="4"/>
  <c r="AH27" i="4"/>
  <c r="AH26" i="4"/>
  <c r="AH25" i="4"/>
  <c r="AH24" i="4"/>
  <c r="AH20" i="4"/>
  <c r="AH19" i="4"/>
  <c r="AH18" i="4"/>
  <c r="AH17" i="4"/>
  <c r="AH16" i="4"/>
  <c r="AH13" i="4"/>
  <c r="AH11" i="4"/>
  <c r="AH10" i="4"/>
  <c r="AH9" i="4"/>
  <c r="AH6" i="4"/>
  <c r="AH5" i="4"/>
  <c r="AH4" i="4"/>
  <c r="AH3" i="4"/>
  <c r="D19" i="24" l="1"/>
  <c r="D35" i="24" s="1"/>
  <c r="AB28" i="15" l="1"/>
  <c r="AB27" i="15"/>
  <c r="AB26" i="15"/>
  <c r="V31" i="15"/>
  <c r="V30" i="15"/>
  <c r="V29" i="15"/>
  <c r="V8" i="15"/>
  <c r="Z32" i="16" l="1"/>
  <c r="Z31" i="16"/>
  <c r="Z30" i="16"/>
  <c r="Z29" i="16"/>
  <c r="Z28" i="16"/>
  <c r="Z25" i="16"/>
  <c r="Z24" i="16"/>
  <c r="Z23" i="16"/>
  <c r="Z22" i="16"/>
  <c r="Z21" i="16"/>
  <c r="Z18" i="16"/>
  <c r="Z17" i="16"/>
  <c r="Z16" i="16"/>
  <c r="Z15" i="16"/>
  <c r="Z14" i="16"/>
  <c r="Z11" i="16"/>
  <c r="Z10" i="16"/>
  <c r="Z9" i="16"/>
  <c r="Z8" i="16"/>
  <c r="Z7" i="16"/>
  <c r="Z4" i="16"/>
  <c r="Z3" i="16"/>
  <c r="AB32" i="4" l="1"/>
  <c r="AB29" i="4"/>
  <c r="AB28" i="4"/>
  <c r="AB27" i="4"/>
  <c r="AB26" i="4"/>
  <c r="AB25" i="4"/>
  <c r="AB22" i="4"/>
  <c r="AB21" i="4"/>
  <c r="AB20" i="4"/>
  <c r="AB19" i="4"/>
  <c r="AB18" i="4"/>
  <c r="AB15" i="4"/>
  <c r="AB14" i="4"/>
  <c r="AB13" i="4"/>
  <c r="AB12" i="4"/>
  <c r="AB11" i="4"/>
  <c r="AB8" i="4"/>
  <c r="AB7" i="4"/>
  <c r="AB6" i="4"/>
  <c r="AB5" i="4"/>
  <c r="AB4" i="4"/>
  <c r="AB32" i="14"/>
  <c r="AB29" i="14"/>
  <c r="AB28" i="14"/>
  <c r="AB27" i="14"/>
  <c r="AB26" i="14"/>
  <c r="AB25" i="14"/>
  <c r="AB22" i="14"/>
  <c r="AB21" i="14"/>
  <c r="AB20" i="14"/>
  <c r="AB19" i="14"/>
  <c r="AB18" i="14"/>
  <c r="AB15" i="14"/>
  <c r="AB14" i="14"/>
  <c r="AB13" i="14"/>
  <c r="AB12" i="14"/>
  <c r="AB11" i="14"/>
  <c r="AB8" i="14"/>
  <c r="AB7" i="14"/>
  <c r="AB6" i="14"/>
  <c r="AB5" i="14"/>
  <c r="AB4" i="14"/>
  <c r="AB21" i="15"/>
  <c r="AB20" i="15"/>
  <c r="AB19" i="15"/>
  <c r="AB14" i="15"/>
  <c r="AB13" i="15"/>
  <c r="AB12" i="15"/>
  <c r="AB7" i="15"/>
  <c r="AB6" i="15"/>
  <c r="AB5" i="15"/>
  <c r="D8" i="4" l="1"/>
  <c r="D9" i="4"/>
  <c r="D10" i="4"/>
  <c r="D11" i="4"/>
  <c r="D12" i="4"/>
  <c r="D13" i="4"/>
  <c r="D14" i="4"/>
  <c r="D15" i="4"/>
  <c r="D16" i="4"/>
  <c r="D17" i="4"/>
  <c r="D7" i="4"/>
  <c r="V32" i="14" l="1"/>
  <c r="V24" i="15"/>
  <c r="V23" i="15"/>
  <c r="V22" i="15"/>
  <c r="V17" i="15"/>
  <c r="V16" i="15"/>
  <c r="V15" i="15"/>
  <c r="V10" i="15"/>
  <c r="V9" i="15"/>
  <c r="V3" i="15"/>
  <c r="T15" i="16" l="1"/>
  <c r="T30" i="16"/>
  <c r="T29" i="16"/>
  <c r="T28" i="16"/>
  <c r="T25" i="16"/>
  <c r="T24" i="16"/>
  <c r="T23" i="16"/>
  <c r="T22" i="16"/>
  <c r="T21" i="16"/>
  <c r="T18" i="16"/>
  <c r="T17" i="16"/>
  <c r="T16" i="16"/>
  <c r="T14" i="16"/>
  <c r="T11" i="16"/>
  <c r="T10" i="16"/>
  <c r="T9" i="16"/>
  <c r="T8" i="16"/>
  <c r="T7" i="16"/>
  <c r="T4" i="16"/>
  <c r="T3" i="16"/>
  <c r="V32" i="4" l="1"/>
  <c r="V31" i="4"/>
  <c r="V30" i="4"/>
  <c r="V29" i="4"/>
  <c r="V28" i="4"/>
  <c r="V25" i="4"/>
  <c r="V24" i="4"/>
  <c r="V23" i="4"/>
  <c r="V22" i="4"/>
  <c r="V21" i="4"/>
  <c r="V18" i="4"/>
  <c r="V17" i="4"/>
  <c r="V16" i="4"/>
  <c r="V15" i="4"/>
  <c r="V14" i="4"/>
  <c r="V11" i="4"/>
  <c r="V10" i="4"/>
  <c r="V9" i="4"/>
  <c r="V8" i="4"/>
  <c r="V7" i="4"/>
  <c r="V4" i="4"/>
  <c r="V3" i="4"/>
  <c r="V31" i="14"/>
  <c r="V30" i="14"/>
  <c r="V29" i="14"/>
  <c r="V28" i="14"/>
  <c r="V25" i="14"/>
  <c r="V24" i="14"/>
  <c r="V23" i="14"/>
  <c r="V22" i="14"/>
  <c r="V21" i="14"/>
  <c r="V18" i="14"/>
  <c r="V17" i="14"/>
  <c r="V16" i="14"/>
  <c r="V15" i="14"/>
  <c r="V14" i="14"/>
  <c r="V11" i="14"/>
  <c r="V10" i="14"/>
  <c r="V9" i="14"/>
  <c r="V8" i="14"/>
  <c r="V7" i="14"/>
  <c r="V4" i="14"/>
  <c r="V3" i="14"/>
  <c r="D7" i="15" l="1"/>
  <c r="D8" i="15"/>
  <c r="D9" i="15"/>
  <c r="D10" i="15"/>
  <c r="D11" i="15"/>
  <c r="D12" i="15"/>
  <c r="D13" i="15"/>
  <c r="D14" i="15"/>
  <c r="D15" i="15"/>
  <c r="D16" i="15"/>
  <c r="D17" i="15"/>
  <c r="D6" i="15"/>
  <c r="D7" i="14"/>
  <c r="D8" i="14"/>
  <c r="D9" i="14"/>
  <c r="D10" i="14"/>
  <c r="D11" i="14"/>
  <c r="D12" i="14"/>
  <c r="D13" i="14"/>
  <c r="D14" i="14"/>
  <c r="D15" i="14"/>
  <c r="D16" i="14"/>
  <c r="D17" i="14"/>
  <c r="D6" i="14"/>
  <c r="D6" i="4"/>
  <c r="P30" i="15" l="1"/>
  <c r="P29" i="15"/>
  <c r="P24" i="15"/>
  <c r="P23" i="15"/>
  <c r="P22" i="15"/>
  <c r="P17" i="15"/>
  <c r="P16" i="15"/>
  <c r="P15" i="15"/>
  <c r="P10" i="15"/>
  <c r="P9" i="15"/>
  <c r="P8" i="15"/>
  <c r="P3" i="15"/>
  <c r="P30" i="14"/>
  <c r="P29" i="14"/>
  <c r="P28" i="14"/>
  <c r="P25" i="14"/>
  <c r="P24" i="14"/>
  <c r="P23" i="14"/>
  <c r="P22" i="14"/>
  <c r="P21" i="14"/>
  <c r="P18" i="14"/>
  <c r="P17" i="14"/>
  <c r="P16" i="14"/>
  <c r="P15" i="14"/>
  <c r="P14" i="14"/>
  <c r="P11" i="14"/>
  <c r="P10" i="14"/>
  <c r="P9" i="14"/>
  <c r="P8" i="14"/>
  <c r="P7" i="14"/>
  <c r="P4" i="14"/>
  <c r="P3" i="14"/>
  <c r="P30" i="4"/>
  <c r="P29" i="4"/>
  <c r="P28" i="4"/>
  <c r="P25" i="4"/>
  <c r="P24" i="4"/>
  <c r="P23" i="4"/>
  <c r="P22" i="4"/>
  <c r="P21" i="4"/>
  <c r="P18" i="4"/>
  <c r="P17" i="4"/>
  <c r="P16" i="4"/>
  <c r="P15" i="4"/>
  <c r="P14" i="4"/>
  <c r="P11" i="4"/>
  <c r="P10" i="4"/>
  <c r="P9" i="4"/>
  <c r="P8" i="4"/>
  <c r="P7" i="4"/>
  <c r="P4" i="4"/>
  <c r="P3" i="4"/>
  <c r="N33" i="16" l="1"/>
  <c r="N32" i="16"/>
  <c r="N31" i="16"/>
  <c r="N28" i="16"/>
  <c r="N27" i="16"/>
  <c r="N26" i="16"/>
  <c r="N25" i="16"/>
  <c r="N24" i="16"/>
  <c r="N21" i="16"/>
  <c r="N20" i="16"/>
  <c r="N19" i="16"/>
  <c r="N18" i="16"/>
  <c r="N17" i="16"/>
  <c r="N14" i="16"/>
  <c r="N13" i="16"/>
  <c r="N12" i="16"/>
  <c r="N11" i="16"/>
  <c r="N10" i="16"/>
  <c r="N7" i="16"/>
  <c r="N6" i="16"/>
  <c r="N5" i="16"/>
  <c r="E7" i="16" l="1"/>
  <c r="H13" i="16"/>
  <c r="D14" i="16"/>
  <c r="H14" i="16" s="1"/>
  <c r="D16" i="16"/>
  <c r="H16" i="16" s="1"/>
  <c r="D17" i="16"/>
  <c r="H17" i="16" s="1"/>
  <c r="E19" i="16" l="1"/>
  <c r="D40" i="16" s="1"/>
  <c r="H7" i="16"/>
  <c r="D19" i="16"/>
  <c r="D52" i="16" s="1"/>
  <c r="H12" i="16"/>
  <c r="J33" i="15"/>
  <c r="J32" i="15"/>
  <c r="J27" i="15"/>
  <c r="J26" i="15"/>
  <c r="J25" i="15"/>
  <c r="J20" i="15"/>
  <c r="J19" i="15"/>
  <c r="J18" i="15"/>
  <c r="J13" i="15"/>
  <c r="J12" i="15"/>
  <c r="J11" i="15"/>
  <c r="J6" i="15"/>
  <c r="J5" i="15"/>
  <c r="D19" i="15"/>
  <c r="D34" i="15" s="1"/>
  <c r="J33" i="14"/>
  <c r="J32" i="14"/>
  <c r="J31" i="14"/>
  <c r="J28" i="14"/>
  <c r="J27" i="14"/>
  <c r="J26" i="14"/>
  <c r="J25" i="14"/>
  <c r="J24" i="14"/>
  <c r="J21" i="14"/>
  <c r="J20" i="14"/>
  <c r="J19" i="14"/>
  <c r="D19" i="14"/>
  <c r="D34" i="14" s="1"/>
  <c r="J18" i="14"/>
  <c r="J17" i="14"/>
  <c r="J14" i="14"/>
  <c r="J13" i="14"/>
  <c r="J12" i="14"/>
  <c r="J11" i="14"/>
  <c r="J10" i="14"/>
  <c r="J7" i="14"/>
  <c r="J6" i="14"/>
  <c r="J5" i="14"/>
  <c r="J33" i="4"/>
  <c r="J32" i="4"/>
  <c r="J31" i="4"/>
  <c r="J28" i="4"/>
  <c r="J27" i="4"/>
  <c r="J26" i="4"/>
  <c r="J25" i="4"/>
  <c r="J24" i="4"/>
  <c r="J21" i="4"/>
  <c r="J20" i="4"/>
  <c r="J19" i="4"/>
  <c r="J18" i="4"/>
  <c r="J17" i="4"/>
  <c r="J14" i="4"/>
  <c r="J13" i="4"/>
  <c r="J12" i="4"/>
  <c r="J11" i="4"/>
  <c r="J10" i="4"/>
  <c r="J7" i="4"/>
  <c r="J6" i="4"/>
  <c r="J5" i="4"/>
  <c r="H19" i="16" l="1"/>
  <c r="D19" i="4"/>
  <c r="D34" i="4" s="1"/>
</calcChain>
</file>

<file path=xl/sharedStrings.xml><?xml version="1.0" encoding="utf-8"?>
<sst xmlns="http://schemas.openxmlformats.org/spreadsheetml/2006/main" count="826" uniqueCount="173">
  <si>
    <t>Mai</t>
  </si>
  <si>
    <t>Mois:</t>
  </si>
  <si>
    <t>Soll</t>
  </si>
  <si>
    <t>Ist</t>
  </si>
  <si>
    <t>H SUP</t>
  </si>
  <si>
    <t>Date</t>
  </si>
  <si>
    <t>Heure arrivée</t>
  </si>
  <si>
    <t>Heure départ</t>
  </si>
  <si>
    <t>Pause</t>
  </si>
  <si>
    <t>Total</t>
  </si>
  <si>
    <t>Remarque</t>
  </si>
  <si>
    <t>Jan</t>
  </si>
  <si>
    <t>Fev</t>
  </si>
  <si>
    <t>Mars</t>
  </si>
  <si>
    <t>Avril</t>
  </si>
  <si>
    <t>June</t>
  </si>
  <si>
    <t>Juillet</t>
  </si>
  <si>
    <t>Aout</t>
  </si>
  <si>
    <t>Sept</t>
  </si>
  <si>
    <t>Oct</t>
  </si>
  <si>
    <t>Nov</t>
  </si>
  <si>
    <t>Dec</t>
  </si>
  <si>
    <t>Total:</t>
  </si>
  <si>
    <t>Ruben</t>
  </si>
  <si>
    <t>Überstunden IST</t>
  </si>
  <si>
    <t>Juin</t>
  </si>
  <si>
    <t>Zeitausgleich:</t>
  </si>
  <si>
    <t>Laurent Bosson</t>
  </si>
  <si>
    <t>Überstunden IST:</t>
  </si>
  <si>
    <t>Carlos Mendez</t>
  </si>
  <si>
    <t>FERIE</t>
  </si>
  <si>
    <t>94h30</t>
  </si>
  <si>
    <t>H-Sup</t>
  </si>
  <si>
    <t>Ausgleich ab 5.11.17</t>
  </si>
  <si>
    <t>per déc. 2017</t>
  </si>
  <si>
    <t>Janvier</t>
  </si>
  <si>
    <t>Roberto Orquera</t>
  </si>
  <si>
    <t>Février</t>
  </si>
  <si>
    <t>Vacances:</t>
  </si>
  <si>
    <t>03.-08.01.2018</t>
  </si>
  <si>
    <t>jours</t>
  </si>
  <si>
    <t>03.-05.01.18</t>
  </si>
  <si>
    <t>15.-19.01.18</t>
  </si>
  <si>
    <t>3 jours</t>
  </si>
  <si>
    <t>5 jours</t>
  </si>
  <si>
    <t>CONGE</t>
  </si>
  <si>
    <t>Mades</t>
  </si>
  <si>
    <t>96h30</t>
  </si>
  <si>
    <t>90h</t>
  </si>
  <si>
    <t>180h</t>
  </si>
  <si>
    <t>108h</t>
  </si>
  <si>
    <t>VACANCES</t>
  </si>
  <si>
    <t>CONGE H-SUP</t>
  </si>
  <si>
    <t>23.02.-02.03.18</t>
  </si>
  <si>
    <t>1 jour</t>
  </si>
  <si>
    <t>95h30</t>
  </si>
  <si>
    <t>Compensation 20% de 22.5h (4h30 par semaine)</t>
  </si>
  <si>
    <t>117h</t>
  </si>
  <si>
    <t>189h</t>
  </si>
  <si>
    <t>195h25</t>
  </si>
  <si>
    <t>181h</t>
  </si>
  <si>
    <t>115h30</t>
  </si>
  <si>
    <t>127h30</t>
  </si>
  <si>
    <t>194h</t>
  </si>
  <si>
    <t>GG</t>
  </si>
  <si>
    <t>177h30</t>
  </si>
  <si>
    <t>Bureau</t>
  </si>
  <si>
    <t>Livraison</t>
  </si>
  <si>
    <t>139h15</t>
  </si>
  <si>
    <t>Ausgleich ab 3.04.18</t>
  </si>
  <si>
    <t>Soll 22h30</t>
  </si>
  <si>
    <r>
      <rPr>
        <b/>
        <sz val="11"/>
        <color rgb="FF000000"/>
        <rFont val="Calibri"/>
        <family val="2"/>
        <scheme val="minor"/>
      </rPr>
      <t>40% zu 22.5h</t>
    </r>
    <r>
      <rPr>
        <sz val="11"/>
        <color rgb="FF000000"/>
        <rFont val="Calibri"/>
        <family val="2"/>
        <scheme val="minor"/>
      </rPr>
      <t xml:space="preserve"> (28.57% von 31.5h)</t>
    </r>
  </si>
  <si>
    <r>
      <rPr>
        <b/>
        <sz val="11"/>
        <color rgb="FF000000"/>
        <rFont val="Calibri"/>
        <family val="2"/>
        <scheme val="minor"/>
      </rPr>
      <t>20% zu 22.5h</t>
    </r>
    <r>
      <rPr>
        <sz val="11"/>
        <color rgb="FF000000"/>
        <rFont val="Calibri"/>
        <family val="2"/>
        <scheme val="minor"/>
      </rPr>
      <t xml:space="preserve"> (16.67% von 27h)</t>
    </r>
  </si>
  <si>
    <t>213h</t>
  </si>
  <si>
    <t>208h15</t>
  </si>
  <si>
    <t>128h15</t>
  </si>
  <si>
    <t>01.-03.01.2018</t>
  </si>
  <si>
    <t>H supp ""</t>
  </si>
  <si>
    <t>H Supp</t>
  </si>
  <si>
    <t>Arrêt - Accident</t>
  </si>
  <si>
    <t>126h</t>
  </si>
  <si>
    <t>Bilel</t>
  </si>
  <si>
    <t>171h45</t>
  </si>
  <si>
    <t>211h45</t>
  </si>
  <si>
    <t>58h</t>
  </si>
  <si>
    <t>selon GG</t>
  </si>
  <si>
    <t>122h45</t>
  </si>
  <si>
    <t>MALADIE</t>
  </si>
  <si>
    <t>Jours vacances 2017:</t>
  </si>
  <si>
    <t>Jours vacances 2018:</t>
  </si>
  <si>
    <t>22h30/4h30</t>
  </si>
  <si>
    <t>27h/5h24</t>
  </si>
  <si>
    <t>. + 4h30 / Woche (0.9h / Tag)</t>
  </si>
  <si>
    <t>. + 9h00 / Woche (1.8h / Tag)</t>
  </si>
  <si>
    <t>à 5h24</t>
  </si>
  <si>
    <t>RDV RI CSR Penthalaz</t>
  </si>
  <si>
    <t>07 - 09h00</t>
  </si>
  <si>
    <t>Freigestellt</t>
  </si>
  <si>
    <t>Congé H-Supp</t>
  </si>
  <si>
    <t>119h30</t>
  </si>
  <si>
    <t>178h30</t>
  </si>
  <si>
    <t>B-Sharpe</t>
  </si>
  <si>
    <t>Narbutas</t>
  </si>
  <si>
    <t xml:space="preserve">Frutiger Berne </t>
  </si>
  <si>
    <t>Montage Pittet</t>
  </si>
  <si>
    <t>Compensation 40% de 22.5h (9h par semaine)</t>
  </si>
  <si>
    <t>42h30</t>
  </si>
  <si>
    <t>51h</t>
  </si>
  <si>
    <t>de juin</t>
  </si>
  <si>
    <t>21h15/4h15</t>
  </si>
  <si>
    <t>31h50/6h18</t>
  </si>
  <si>
    <t>Ausgleich ab 1.06.18</t>
  </si>
  <si>
    <r>
      <rPr>
        <b/>
        <sz val="11"/>
        <color rgb="FF000000"/>
        <rFont val="Calibri"/>
        <family val="2"/>
        <scheme val="minor"/>
      </rPr>
      <t>40% zu 21.25h</t>
    </r>
    <r>
      <rPr>
        <sz val="11"/>
        <color rgb="FF000000"/>
        <rFont val="Calibri"/>
        <family val="2"/>
        <scheme val="minor"/>
      </rPr>
      <t xml:space="preserve"> (28.57% von 29.75h)</t>
    </r>
  </si>
  <si>
    <t>Aide social</t>
  </si>
  <si>
    <t>. + 8h30 / Woche (1.7h / Tag)</t>
  </si>
  <si>
    <t>132h24</t>
  </si>
  <si>
    <t>89h15</t>
  </si>
  <si>
    <t>Congé HS</t>
  </si>
  <si>
    <t>Inselspital</t>
  </si>
  <si>
    <t>Alho Baden</t>
  </si>
  <si>
    <t>Steiner Rennaz</t>
  </si>
  <si>
    <t>déjà deduit sur les heures</t>
  </si>
  <si>
    <t>115h</t>
  </si>
  <si>
    <t>70% -h</t>
  </si>
  <si>
    <t>Heures sup.</t>
  </si>
  <si>
    <t>197h</t>
  </si>
  <si>
    <t>25.06.-06.07.2018</t>
  </si>
  <si>
    <t>Août</t>
  </si>
  <si>
    <t>187h</t>
  </si>
  <si>
    <t>182h15</t>
  </si>
  <si>
    <t>93h30</t>
  </si>
  <si>
    <t>+40% v 29.45</t>
  </si>
  <si>
    <t>+40% v 31.5</t>
  </si>
  <si>
    <t>+20% v 22.5</t>
  </si>
  <si>
    <t>231h</t>
  </si>
  <si>
    <t>01.-12.10.18</t>
  </si>
  <si>
    <t>à 6h18</t>
  </si>
  <si>
    <t>10 jours</t>
  </si>
  <si>
    <t>Heure Supp-</t>
  </si>
  <si>
    <t>195h45</t>
  </si>
  <si>
    <t>Septembre</t>
  </si>
  <si>
    <t>85h</t>
  </si>
  <si>
    <t>170h</t>
  </si>
  <si>
    <t>à 5h57</t>
  </si>
  <si>
    <t>2 heures</t>
  </si>
  <si>
    <t>121h</t>
  </si>
  <si>
    <t>Octobre</t>
  </si>
  <si>
    <t>CONGE-H-SUP</t>
  </si>
  <si>
    <t>97h45</t>
  </si>
  <si>
    <t>16-22.10.2018</t>
  </si>
  <si>
    <t>29h45/5h57 (5.95)</t>
  </si>
  <si>
    <t>195h30</t>
  </si>
  <si>
    <t>199h</t>
  </si>
  <si>
    <t>203h15</t>
  </si>
  <si>
    <t>7 jours</t>
  </si>
  <si>
    <t>Novembre</t>
  </si>
  <si>
    <t>93h30 / 50%</t>
  </si>
  <si>
    <t>11 jours</t>
  </si>
  <si>
    <t>déduit</t>
  </si>
  <si>
    <t>Décembre</t>
  </si>
  <si>
    <t>VACANCE</t>
  </si>
  <si>
    <t>173h45</t>
  </si>
  <si>
    <t>UNFALL</t>
  </si>
  <si>
    <t>132h30</t>
  </si>
  <si>
    <t>20.-27.08.2018</t>
  </si>
  <si>
    <t>24.-31.12.2018</t>
  </si>
  <si>
    <t>Solde au 31.12.2018</t>
  </si>
  <si>
    <t>Vacances 2018:</t>
  </si>
  <si>
    <t>16.-31.10.18</t>
  </si>
  <si>
    <t>84h30</t>
  </si>
  <si>
    <t>Vacances 2018</t>
  </si>
  <si>
    <t>Vacances 2017</t>
  </si>
  <si>
    <t>85h/50%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</si>
</sst>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&quot;.&quot;mm&quot;.&quot;yyyy"/>
    <numFmt numFmtId="165" formatCode="hh&quot;:&quot;mm"/>
    <numFmt numFmtId="166" formatCode="[$-100C]General"/>
    <numFmt numFmtId="167" formatCode="mmm&quot;.&quot;yy"/>
    <numFmt numFmtId="168" formatCode="0&quot;h&quot;"/>
    <numFmt numFmtId="169" formatCode="[$sFr.-100C]&quot; &quot;#,##0.00;[Red][$sFr.-100C]&quot; -&quot;#,##0.00"/>
    <numFmt numFmtId="170" formatCode="[$-100C]0.00"/>
  </numFmts>
  <fonts count="38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B0F0"/>
      <name val="Calibri"/>
      <family val="2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4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66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69" fontId="5" fillId="0" borderId="0" applyBorder="0" applyProtection="0"/>
    <xf numFmtId="9" fontId="17" fillId="0" borderId="0" applyFont="0" applyFill="0" applyBorder="0" applyAlignment="0" applyProtection="0"/>
    <xf numFmtId="170" fontId="3" fillId="0" borderId="0" applyBorder="0" applyProtection="0"/>
    <xf numFmtId="166" fontId="3" fillId="0" borderId="0" applyBorder="0" applyProtection="0"/>
  </cellStyleXfs>
  <cellXfs count="201">
    <xf numFmtId="0" fontId="0" fillId="0" borderId="0" xfId="0"/>
    <xf numFmtId="167" fontId="8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/>
    <xf numFmtId="167" fontId="7" fillId="3" borderId="2" xfId="0" applyNumberFormat="1" applyFont="1" applyFill="1" applyBorder="1" applyAlignment="1"/>
    <xf numFmtId="167" fontId="7" fillId="3" borderId="3" xfId="0" applyNumberFormat="1" applyFont="1" applyFill="1" applyBorder="1" applyAlignment="1">
      <alignment horizontal="center"/>
    </xf>
    <xf numFmtId="166" fontId="3" fillId="0" borderId="0" xfId="1" applyFont="1" applyFill="1" applyAlignment="1"/>
    <xf numFmtId="166" fontId="3" fillId="0" borderId="4" xfId="1" applyFont="1" applyFill="1" applyBorder="1" applyAlignment="1"/>
    <xf numFmtId="166" fontId="9" fillId="0" borderId="2" xfId="1" applyFont="1" applyFill="1" applyBorder="1" applyAlignment="1"/>
    <xf numFmtId="166" fontId="9" fillId="0" borderId="3" xfId="1" applyFont="1" applyFill="1" applyBorder="1" applyAlignment="1"/>
    <xf numFmtId="166" fontId="9" fillId="0" borderId="4" xfId="1" applyFont="1" applyFill="1" applyBorder="1" applyAlignment="1"/>
    <xf numFmtId="166" fontId="9" fillId="3" borderId="5" xfId="1" applyFont="1" applyFill="1" applyBorder="1" applyAlignment="1">
      <alignment vertical="center"/>
    </xf>
    <xf numFmtId="166" fontId="9" fillId="2" borderId="6" xfId="1" applyFont="1" applyFill="1" applyBorder="1" applyAlignment="1">
      <alignment vertical="center"/>
    </xf>
    <xf numFmtId="166" fontId="9" fillId="4" borderId="6" xfId="1" applyFont="1" applyFill="1" applyBorder="1" applyAlignment="1">
      <alignment vertical="center"/>
    </xf>
    <xf numFmtId="166" fontId="9" fillId="5" borderId="6" xfId="1" applyFont="1" applyFill="1" applyBorder="1" applyAlignment="1">
      <alignment vertical="center"/>
    </xf>
    <xf numFmtId="166" fontId="9" fillId="3" borderId="7" xfId="1" applyFont="1" applyFill="1" applyBorder="1" applyAlignment="1">
      <alignment horizontal="center" vertical="center"/>
    </xf>
    <xf numFmtId="166" fontId="9" fillId="3" borderId="8" xfId="1" applyFont="1" applyFill="1" applyBorder="1" applyAlignment="1">
      <alignment horizontal="center" vertical="center"/>
    </xf>
    <xf numFmtId="2" fontId="3" fillId="0" borderId="0" xfId="1" applyNumberFormat="1" applyFont="1" applyFill="1" applyAlignment="1"/>
    <xf numFmtId="165" fontId="3" fillId="0" borderId="9" xfId="1" applyNumberFormat="1" applyFont="1" applyFill="1" applyBorder="1" applyAlignment="1">
      <alignment horizontal="left"/>
    </xf>
    <xf numFmtId="165" fontId="9" fillId="0" borderId="11" xfId="1" applyNumberFormat="1" applyFont="1" applyFill="1" applyBorder="1" applyAlignment="1">
      <alignment horizontal="center"/>
    </xf>
    <xf numFmtId="165" fontId="3" fillId="0" borderId="10" xfId="1" applyNumberFormat="1" applyFont="1" applyFill="1" applyBorder="1" applyAlignment="1">
      <alignment horizontal="right"/>
    </xf>
    <xf numFmtId="166" fontId="10" fillId="0" borderId="0" xfId="1" applyFont="1" applyFill="1" applyAlignment="1"/>
    <xf numFmtId="2" fontId="10" fillId="0" borderId="0" xfId="1" applyNumberFormat="1" applyFont="1" applyFill="1" applyAlignment="1"/>
    <xf numFmtId="166" fontId="3" fillId="0" borderId="12" xfId="1" applyFont="1" applyFill="1" applyBorder="1" applyAlignment="1"/>
    <xf numFmtId="2" fontId="3" fillId="0" borderId="13" xfId="1" applyNumberFormat="1" applyFont="1" applyFill="1" applyBorder="1" applyAlignment="1"/>
    <xf numFmtId="2" fontId="3" fillId="0" borderId="10" xfId="1" applyNumberFormat="1" applyFont="1" applyFill="1" applyBorder="1" applyAlignment="1"/>
    <xf numFmtId="166" fontId="3" fillId="0" borderId="14" xfId="1" applyFont="1" applyFill="1" applyBorder="1" applyAlignment="1"/>
    <xf numFmtId="166" fontId="3" fillId="0" borderId="15" xfId="1" applyFont="1" applyFill="1" applyBorder="1" applyAlignment="1"/>
    <xf numFmtId="166" fontId="6" fillId="0" borderId="1" xfId="1" applyFont="1" applyFill="1" applyBorder="1" applyAlignment="1"/>
    <xf numFmtId="166" fontId="6" fillId="0" borderId="2" xfId="1" applyFont="1" applyFill="1" applyBorder="1" applyAlignment="1"/>
    <xf numFmtId="0" fontId="0" fillId="0" borderId="2" xfId="0" applyBorder="1"/>
    <xf numFmtId="166" fontId="6" fillId="0" borderId="2" xfId="1" applyFont="1" applyFill="1" applyBorder="1" applyAlignment="1">
      <alignment horizontal="right"/>
    </xf>
    <xf numFmtId="49" fontId="9" fillId="0" borderId="4" xfId="1" applyNumberFormat="1" applyFont="1" applyFill="1" applyBorder="1" applyAlignment="1">
      <alignment horizontal="center"/>
    </xf>
    <xf numFmtId="168" fontId="9" fillId="0" borderId="4" xfId="1" applyNumberFormat="1" applyFont="1" applyFill="1" applyBorder="1" applyAlignment="1">
      <alignment horizontal="center"/>
    </xf>
    <xf numFmtId="0" fontId="0" fillId="0" borderId="0" xfId="0" applyBorder="1"/>
    <xf numFmtId="14" fontId="3" fillId="0" borderId="9" xfId="1" applyNumberFormat="1" applyFont="1" applyFill="1" applyBorder="1" applyAlignment="1">
      <alignment horizontal="left"/>
    </xf>
    <xf numFmtId="165" fontId="3" fillId="6" borderId="9" xfId="1" applyNumberFormat="1" applyFont="1" applyFill="1" applyBorder="1" applyAlignment="1">
      <alignment horizontal="left"/>
    </xf>
    <xf numFmtId="165" fontId="9" fillId="6" borderId="11" xfId="1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165" fontId="11" fillId="0" borderId="0" xfId="1" applyNumberFormat="1" applyFont="1" applyFill="1" applyBorder="1" applyAlignment="1">
      <alignment horizontal="right"/>
    </xf>
    <xf numFmtId="14" fontId="11" fillId="0" borderId="0" xfId="0" applyNumberFormat="1" applyFont="1"/>
    <xf numFmtId="0" fontId="11" fillId="0" borderId="0" xfId="0" applyFont="1"/>
    <xf numFmtId="0" fontId="14" fillId="0" borderId="0" xfId="0" applyFont="1" applyAlignment="1">
      <alignment horizontal="left" vertical="center"/>
    </xf>
    <xf numFmtId="164" fontId="11" fillId="0" borderId="0" xfId="0" applyNumberFormat="1" applyFont="1"/>
    <xf numFmtId="2" fontId="12" fillId="0" borderId="16" xfId="0" applyNumberFormat="1" applyFont="1" applyBorder="1"/>
    <xf numFmtId="2" fontId="13" fillId="0" borderId="16" xfId="0" applyNumberFormat="1" applyFont="1" applyBorder="1"/>
    <xf numFmtId="2" fontId="11" fillId="0" borderId="0" xfId="0" applyNumberFormat="1" applyFont="1" applyAlignment="1">
      <alignment horizontal="right"/>
    </xf>
    <xf numFmtId="166" fontId="13" fillId="0" borderId="3" xfId="1" applyFont="1" applyFill="1" applyBorder="1" applyAlignment="1"/>
    <xf numFmtId="2" fontId="12" fillId="0" borderId="0" xfId="1" applyNumberFormat="1" applyFont="1" applyFill="1" applyAlignment="1"/>
    <xf numFmtId="2" fontId="12" fillId="0" borderId="13" xfId="1" applyNumberFormat="1" applyFont="1" applyFill="1" applyBorder="1" applyAlignment="1"/>
    <xf numFmtId="2" fontId="12" fillId="0" borderId="10" xfId="1" applyNumberFormat="1" applyFont="1" applyFill="1" applyBorder="1" applyAlignment="1"/>
    <xf numFmtId="165" fontId="3" fillId="6" borderId="10" xfId="1" applyNumberFormat="1" applyFont="1" applyFill="1" applyBorder="1" applyAlignment="1">
      <alignment horizontal="right"/>
    </xf>
    <xf numFmtId="165" fontId="3" fillId="7" borderId="9" xfId="1" applyNumberFormat="1" applyFont="1" applyFill="1" applyBorder="1" applyAlignment="1">
      <alignment horizontal="left"/>
    </xf>
    <xf numFmtId="165" fontId="9" fillId="7" borderId="11" xfId="1" applyNumberFormat="1" applyFont="1" applyFill="1" applyBorder="1" applyAlignment="1">
      <alignment horizontal="center"/>
    </xf>
    <xf numFmtId="165" fontId="3" fillId="7" borderId="10" xfId="1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2" fontId="13" fillId="0" borderId="0" xfId="0" applyNumberFormat="1" applyFont="1" applyBorder="1"/>
    <xf numFmtId="166" fontId="12" fillId="0" borderId="4" xfId="1" applyFont="1" applyFill="1" applyBorder="1" applyAlignment="1"/>
    <xf numFmtId="166" fontId="12" fillId="0" borderId="0" xfId="1" applyFont="1" applyFill="1" applyAlignment="1"/>
    <xf numFmtId="166" fontId="12" fillId="0" borderId="12" xfId="1" applyFont="1" applyFill="1" applyBorder="1" applyAlignment="1"/>
    <xf numFmtId="166" fontId="12" fillId="0" borderId="14" xfId="1" applyFont="1" applyFill="1" applyBorder="1" applyAlignment="1"/>
    <xf numFmtId="166" fontId="12" fillId="0" borderId="15" xfId="1" applyFont="1" applyFill="1" applyBorder="1" applyAlignment="1"/>
    <xf numFmtId="164" fontId="11" fillId="0" borderId="0" xfId="0" applyNumberFormat="1" applyFont="1" applyBorder="1"/>
    <xf numFmtId="0" fontId="11" fillId="0" borderId="0" xfId="0" applyFont="1" applyBorder="1"/>
    <xf numFmtId="0" fontId="16" fillId="0" borderId="0" xfId="0" applyFont="1" applyBorder="1"/>
    <xf numFmtId="14" fontId="11" fillId="0" borderId="0" xfId="0" applyNumberFormat="1" applyFont="1" applyBorder="1"/>
    <xf numFmtId="0" fontId="12" fillId="0" borderId="0" xfId="0" applyFont="1" applyBorder="1"/>
    <xf numFmtId="0" fontId="16" fillId="8" borderId="0" xfId="0" applyFont="1" applyFill="1"/>
    <xf numFmtId="2" fontId="12" fillId="8" borderId="0" xfId="0" applyNumberFormat="1" applyFont="1" applyFill="1"/>
    <xf numFmtId="2" fontId="11" fillId="8" borderId="0" xfId="0" applyNumberFormat="1" applyFont="1" applyFill="1" applyAlignment="1">
      <alignment horizontal="right"/>
    </xf>
    <xf numFmtId="0" fontId="12" fillId="8" borderId="0" xfId="0" applyFont="1" applyFill="1"/>
    <xf numFmtId="2" fontId="13" fillId="8" borderId="0" xfId="0" applyNumberFormat="1" applyFont="1" applyFill="1"/>
    <xf numFmtId="0" fontId="0" fillId="0" borderId="0" xfId="0" applyFont="1"/>
    <xf numFmtId="0" fontId="18" fillId="0" borderId="0" xfId="0" applyFont="1"/>
    <xf numFmtId="0" fontId="18" fillId="0" borderId="0" xfId="0" applyFont="1" applyBorder="1"/>
    <xf numFmtId="0" fontId="0" fillId="0" borderId="0" xfId="0" applyFont="1" applyBorder="1"/>
    <xf numFmtId="14" fontId="11" fillId="0" borderId="0" xfId="0" applyNumberFormat="1" applyFont="1" applyAlignment="1">
      <alignment horizontal="right"/>
    </xf>
    <xf numFmtId="165" fontId="10" fillId="0" borderId="9" xfId="1" applyNumberFormat="1" applyFont="1" applyFill="1" applyBorder="1" applyAlignment="1">
      <alignment horizontal="left"/>
    </xf>
    <xf numFmtId="166" fontId="9" fillId="0" borderId="0" xfId="1" applyFont="1" applyFill="1" applyAlignment="1"/>
    <xf numFmtId="14" fontId="3" fillId="0" borderId="0" xfId="1" applyNumberFormat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center"/>
    </xf>
    <xf numFmtId="2" fontId="12" fillId="9" borderId="0" xfId="0" applyNumberFormat="1" applyFont="1" applyFill="1"/>
    <xf numFmtId="2" fontId="12" fillId="10" borderId="10" xfId="1" applyNumberFormat="1" applyFont="1" applyFill="1" applyBorder="1" applyAlignment="1"/>
    <xf numFmtId="166" fontId="13" fillId="0" borderId="17" xfId="1" applyFont="1" applyFill="1" applyBorder="1" applyAlignment="1"/>
    <xf numFmtId="165" fontId="19" fillId="0" borderId="9" xfId="1" applyNumberFormat="1" applyFont="1" applyFill="1" applyBorder="1" applyAlignment="1">
      <alignment horizontal="left"/>
    </xf>
    <xf numFmtId="2" fontId="12" fillId="10" borderId="19" xfId="1" applyNumberFormat="1" applyFont="1" applyFill="1" applyBorder="1" applyAlignment="1"/>
    <xf numFmtId="2" fontId="12" fillId="0" borderId="19" xfId="1" applyNumberFormat="1" applyFont="1" applyFill="1" applyBorder="1" applyAlignment="1"/>
    <xf numFmtId="2" fontId="13" fillId="0" borderId="10" xfId="1" applyNumberFormat="1" applyFont="1" applyFill="1" applyBorder="1" applyAlignment="1"/>
    <xf numFmtId="2" fontId="13" fillId="0" borderId="13" xfId="1" applyNumberFormat="1" applyFont="1" applyFill="1" applyBorder="1" applyAlignment="1"/>
    <xf numFmtId="2" fontId="20" fillId="0" borderId="10" xfId="1" applyNumberFormat="1" applyFont="1" applyFill="1" applyBorder="1" applyAlignment="1"/>
    <xf numFmtId="2" fontId="10" fillId="0" borderId="10" xfId="1" applyNumberFormat="1" applyFont="1" applyFill="1" applyBorder="1" applyAlignment="1"/>
    <xf numFmtId="2" fontId="22" fillId="0" borderId="10" xfId="1" applyNumberFormat="1" applyFont="1" applyFill="1" applyBorder="1" applyAlignment="1"/>
    <xf numFmtId="165" fontId="10" fillId="7" borderId="9" xfId="1" applyNumberFormat="1" applyFont="1" applyFill="1" applyBorder="1" applyAlignment="1">
      <alignment horizontal="left"/>
    </xf>
    <xf numFmtId="2" fontId="19" fillId="0" borderId="10" xfId="1" applyNumberFormat="1" applyFont="1" applyFill="1" applyBorder="1" applyAlignment="1"/>
    <xf numFmtId="165" fontId="23" fillId="0" borderId="9" xfId="1" applyNumberFormat="1" applyFont="1" applyFill="1" applyBorder="1" applyAlignment="1">
      <alignment horizontal="left"/>
    </xf>
    <xf numFmtId="165" fontId="23" fillId="0" borderId="10" xfId="1" applyNumberFormat="1" applyFont="1" applyFill="1" applyBorder="1" applyAlignment="1">
      <alignment horizontal="right"/>
    </xf>
    <xf numFmtId="165" fontId="3" fillId="11" borderId="10" xfId="1" applyNumberFormat="1" applyFont="1" applyFill="1" applyBorder="1" applyAlignment="1">
      <alignment horizontal="right"/>
    </xf>
    <xf numFmtId="0" fontId="13" fillId="0" borderId="20" xfId="0" applyFont="1" applyBorder="1"/>
    <xf numFmtId="0" fontId="0" fillId="0" borderId="20" xfId="0" applyBorder="1"/>
    <xf numFmtId="0" fontId="12" fillId="0" borderId="20" xfId="0" applyFont="1" applyBorder="1"/>
    <xf numFmtId="0" fontId="12" fillId="0" borderId="16" xfId="0" applyFont="1" applyBorder="1"/>
    <xf numFmtId="0" fontId="12" fillId="0" borderId="0" xfId="0" applyFont="1" applyAlignment="1">
      <alignment horizontal="right"/>
    </xf>
    <xf numFmtId="2" fontId="16" fillId="8" borderId="0" xfId="0" applyNumberFormat="1" applyFont="1" applyFill="1"/>
    <xf numFmtId="165" fontId="3" fillId="12" borderId="10" xfId="1" applyNumberFormat="1" applyFont="1" applyFill="1" applyBorder="1" applyAlignment="1">
      <alignment horizontal="right"/>
    </xf>
    <xf numFmtId="165" fontId="3" fillId="13" borderId="10" xfId="1" applyNumberFormat="1" applyFont="1" applyFill="1" applyBorder="1" applyAlignment="1">
      <alignment horizontal="right"/>
    </xf>
    <xf numFmtId="165" fontId="3" fillId="13" borderId="9" xfId="1" applyNumberFormat="1" applyFont="1" applyFill="1" applyBorder="1" applyAlignment="1">
      <alignment horizontal="left"/>
    </xf>
    <xf numFmtId="165" fontId="9" fillId="13" borderId="11" xfId="1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166" fontId="11" fillId="0" borderId="14" xfId="1" applyFont="1" applyFill="1" applyBorder="1" applyAlignment="1"/>
    <xf numFmtId="166" fontId="11" fillId="0" borderId="0" xfId="1" applyFont="1" applyFill="1" applyAlignment="1"/>
    <xf numFmtId="2" fontId="12" fillId="10" borderId="18" xfId="1" applyNumberFormat="1" applyFont="1" applyFill="1" applyBorder="1" applyAlignment="1"/>
    <xf numFmtId="2" fontId="12" fillId="0" borderId="18" xfId="1" applyNumberFormat="1" applyFont="1" applyFill="1" applyBorder="1" applyAlignment="1"/>
    <xf numFmtId="2" fontId="25" fillId="0" borderId="0" xfId="1" applyNumberFormat="1" applyFont="1" applyFill="1" applyAlignment="1">
      <alignment horizontal="center"/>
    </xf>
    <xf numFmtId="2" fontId="12" fillId="0" borderId="0" xfId="0" applyNumberFormat="1" applyFont="1" applyBorder="1"/>
    <xf numFmtId="9" fontId="27" fillId="0" borderId="3" xfId="6" applyNumberFormat="1" applyFont="1" applyFill="1" applyBorder="1" applyAlignment="1">
      <alignment horizontal="center"/>
    </xf>
    <xf numFmtId="2" fontId="28" fillId="0" borderId="0" xfId="1" applyNumberFormat="1" applyFont="1" applyFill="1" applyAlignment="1"/>
    <xf numFmtId="2" fontId="27" fillId="0" borderId="18" xfId="1" applyNumberFormat="1" applyFont="1" applyFill="1" applyBorder="1" applyAlignment="1"/>
    <xf numFmtId="0" fontId="28" fillId="0" borderId="0" xfId="0" applyFont="1"/>
    <xf numFmtId="2" fontId="27" fillId="9" borderId="0" xfId="0" applyNumberFormat="1" applyFont="1" applyFill="1"/>
    <xf numFmtId="2" fontId="21" fillId="0" borderId="0" xfId="1" applyNumberFormat="1" applyFont="1" applyFill="1" applyAlignment="1"/>
    <xf numFmtId="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6" fontId="9" fillId="0" borderId="0" xfId="1" applyFont="1" applyFill="1" applyAlignment="1">
      <alignment horizontal="center"/>
    </xf>
    <xf numFmtId="166" fontId="3" fillId="0" borderId="0" xfId="1" applyFont="1" applyFill="1" applyAlignment="1">
      <alignment horizontal="center"/>
    </xf>
    <xf numFmtId="166" fontId="3" fillId="0" borderId="0" xfId="1" applyFont="1" applyFill="1" applyAlignment="1">
      <alignment horizontal="left"/>
    </xf>
    <xf numFmtId="166" fontId="26" fillId="0" borderId="0" xfId="1" applyFont="1" applyFill="1" applyAlignment="1">
      <alignment horizontal="center"/>
    </xf>
    <xf numFmtId="2" fontId="11" fillId="0" borderId="0" xfId="1" applyNumberFormat="1" applyFont="1" applyFill="1" applyAlignment="1">
      <alignment horizontal="center"/>
    </xf>
    <xf numFmtId="2" fontId="29" fillId="0" borderId="0" xfId="1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166" fontId="21" fillId="0" borderId="2" xfId="1" applyFont="1" applyFill="1" applyBorder="1" applyAlignment="1"/>
    <xf numFmtId="9" fontId="25" fillId="0" borderId="3" xfId="6" quotePrefix="1" applyNumberFormat="1" applyFont="1" applyFill="1" applyBorder="1" applyAlignment="1">
      <alignment horizontal="center"/>
    </xf>
    <xf numFmtId="165" fontId="3" fillId="0" borderId="21" xfId="1" applyNumberFormat="1" applyFont="1" applyFill="1" applyBorder="1" applyAlignment="1">
      <alignment horizontal="right"/>
    </xf>
    <xf numFmtId="165" fontId="3" fillId="7" borderId="9" xfId="1" applyNumberFormat="1" applyFont="1" applyFill="1" applyBorder="1" applyAlignment="1">
      <alignment horizontal="right"/>
    </xf>
    <xf numFmtId="0" fontId="24" fillId="0" borderId="0" xfId="0" applyFont="1" applyFill="1"/>
    <xf numFmtId="0" fontId="12" fillId="0" borderId="0" xfId="0" applyFont="1" applyFill="1"/>
    <xf numFmtId="0" fontId="30" fillId="0" borderId="0" xfId="0" applyFont="1" applyAlignment="1">
      <alignment horizontal="right"/>
    </xf>
    <xf numFmtId="165" fontId="19" fillId="6" borderId="9" xfId="1" applyNumberFormat="1" applyFont="1" applyFill="1" applyBorder="1" applyAlignment="1">
      <alignment horizontal="left"/>
    </xf>
    <xf numFmtId="165" fontId="31" fillId="6" borderId="11" xfId="1" applyNumberFormat="1" applyFont="1" applyFill="1" applyBorder="1" applyAlignment="1">
      <alignment horizontal="center"/>
    </xf>
    <xf numFmtId="165" fontId="19" fillId="6" borderId="10" xfId="1" applyNumberFormat="1" applyFont="1" applyFill="1" applyBorder="1" applyAlignment="1">
      <alignment horizontal="right"/>
    </xf>
    <xf numFmtId="165" fontId="3" fillId="6" borderId="18" xfId="1" applyNumberFormat="1" applyFont="1" applyFill="1" applyBorder="1" applyAlignment="1">
      <alignment horizontal="right"/>
    </xf>
    <xf numFmtId="170" fontId="9" fillId="3" borderId="5" xfId="7" applyFont="1" applyFill="1" applyBorder="1" applyAlignment="1">
      <alignment vertical="center"/>
    </xf>
    <xf numFmtId="170" fontId="9" fillId="2" borderId="6" xfId="7" applyFont="1" applyFill="1" applyBorder="1" applyAlignment="1">
      <alignment vertical="center"/>
    </xf>
    <xf numFmtId="170" fontId="9" fillId="4" borderId="6" xfId="7" applyFont="1" applyFill="1" applyBorder="1" applyAlignment="1">
      <alignment vertical="center"/>
    </xf>
    <xf numFmtId="170" fontId="9" fillId="3" borderId="7" xfId="7" applyFont="1" applyFill="1" applyBorder="1" applyAlignment="1">
      <alignment horizontal="center" vertical="center"/>
    </xf>
    <xf numFmtId="170" fontId="9" fillId="3" borderId="8" xfId="7" applyFont="1" applyFill="1" applyBorder="1" applyAlignment="1">
      <alignment horizontal="center" vertical="center"/>
    </xf>
    <xf numFmtId="14" fontId="3" fillId="0" borderId="9" xfId="7" applyNumberFormat="1" applyFont="1" applyFill="1" applyBorder="1" applyAlignment="1">
      <alignment horizontal="left"/>
    </xf>
    <xf numFmtId="165" fontId="22" fillId="7" borderId="9" xfId="7" applyNumberFormat="1" applyFont="1" applyFill="1" applyBorder="1" applyAlignment="1">
      <alignment horizontal="left"/>
    </xf>
    <xf numFmtId="165" fontId="9" fillId="7" borderId="11" xfId="7" applyNumberFormat="1" applyFont="1" applyFill="1" applyBorder="1" applyAlignment="1">
      <alignment horizontal="center"/>
    </xf>
    <xf numFmtId="165" fontId="3" fillId="7" borderId="10" xfId="7" applyNumberFormat="1" applyFont="1" applyFill="1" applyBorder="1" applyAlignment="1">
      <alignment horizontal="right"/>
    </xf>
    <xf numFmtId="165" fontId="3" fillId="7" borderId="9" xfId="7" applyNumberFormat="1" applyFont="1" applyFill="1" applyBorder="1" applyAlignment="1">
      <alignment horizontal="left"/>
    </xf>
    <xf numFmtId="165" fontId="3" fillId="0" borderId="9" xfId="8" applyNumberFormat="1" applyFont="1" applyFill="1" applyBorder="1" applyAlignment="1">
      <alignment horizontal="left"/>
    </xf>
    <xf numFmtId="165" fontId="9" fillId="0" borderId="11" xfId="8" applyNumberFormat="1" applyFont="1" applyFill="1" applyBorder="1" applyAlignment="1">
      <alignment horizontal="center"/>
    </xf>
    <xf numFmtId="165" fontId="3" fillId="0" borderId="10" xfId="7" applyNumberFormat="1" applyFont="1" applyFill="1" applyBorder="1" applyAlignment="1">
      <alignment horizontal="right"/>
    </xf>
    <xf numFmtId="165" fontId="22" fillId="0" borderId="9" xfId="7" applyNumberFormat="1" applyFont="1" applyFill="1" applyBorder="1" applyAlignment="1">
      <alignment horizontal="left"/>
    </xf>
    <xf numFmtId="165" fontId="3" fillId="0" borderId="9" xfId="7" applyNumberFormat="1" applyFont="1" applyFill="1" applyBorder="1" applyAlignment="1">
      <alignment horizontal="left"/>
    </xf>
    <xf numFmtId="165" fontId="9" fillId="0" borderId="11" xfId="7" applyNumberFormat="1" applyFont="1" applyFill="1" applyBorder="1" applyAlignment="1">
      <alignment horizontal="center"/>
    </xf>
    <xf numFmtId="170" fontId="6" fillId="0" borderId="1" xfId="7" applyFont="1" applyFill="1" applyBorder="1" applyAlignment="1"/>
    <xf numFmtId="170" fontId="6" fillId="0" borderId="2" xfId="7" applyFont="1" applyFill="1" applyBorder="1" applyAlignment="1"/>
    <xf numFmtId="49" fontId="9" fillId="0" borderId="4" xfId="7" applyNumberFormat="1" applyFont="1" applyFill="1" applyBorder="1" applyAlignment="1">
      <alignment horizontal="center"/>
    </xf>
    <xf numFmtId="168" fontId="9" fillId="0" borderId="4" xfId="7" applyNumberFormat="1" applyFont="1" applyFill="1" applyBorder="1" applyAlignment="1">
      <alignment horizontal="center"/>
    </xf>
    <xf numFmtId="165" fontId="10" fillId="0" borderId="9" xfId="7" applyNumberFormat="1" applyFont="1" applyFill="1" applyBorder="1" applyAlignment="1">
      <alignment horizontal="left"/>
    </xf>
    <xf numFmtId="165" fontId="10" fillId="0" borderId="9" xfId="8" applyNumberFormat="1" applyFont="1" applyFill="1" applyBorder="1" applyAlignment="1">
      <alignment horizontal="left"/>
    </xf>
    <xf numFmtId="165" fontId="9" fillId="6" borderId="11" xfId="8" applyNumberFormat="1" applyFont="1" applyFill="1" applyBorder="1" applyAlignment="1">
      <alignment horizontal="center"/>
    </xf>
    <xf numFmtId="2" fontId="30" fillId="0" borderId="0" xfId="1" applyNumberFormat="1" applyFont="1" applyFill="1" applyAlignment="1"/>
    <xf numFmtId="165" fontId="3" fillId="6" borderId="9" xfId="8" applyNumberFormat="1" applyFont="1" applyFill="1" applyBorder="1" applyAlignment="1">
      <alignment horizontal="left"/>
    </xf>
    <xf numFmtId="165" fontId="19" fillId="0" borderId="9" xfId="8" applyNumberFormat="1" applyFont="1" applyFill="1" applyBorder="1" applyAlignment="1">
      <alignment horizontal="left"/>
    </xf>
    <xf numFmtId="165" fontId="3" fillId="6" borderId="10" xfId="7" applyNumberFormat="1" applyFont="1" applyFill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/>
    <xf numFmtId="14" fontId="1" fillId="0" borderId="0" xfId="0" applyNumberFormat="1" applyFont="1" applyAlignment="1">
      <alignment horizontal="right"/>
    </xf>
    <xf numFmtId="2" fontId="24" fillId="0" borderId="13" xfId="1" applyNumberFormat="1" applyFont="1" applyFill="1" applyBorder="1" applyAlignment="1"/>
    <xf numFmtId="2" fontId="32" fillId="0" borderId="10" xfId="1" applyNumberFormat="1" applyFont="1" applyFill="1" applyBorder="1" applyAlignment="1"/>
    <xf numFmtId="17" fontId="12" fillId="0" borderId="0" xfId="0" applyNumberFormat="1" applyFont="1"/>
    <xf numFmtId="165" fontId="9" fillId="6" borderId="11" xfId="7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165" fontId="3" fillId="14" borderId="10" xfId="1" applyNumberFormat="1" applyFont="1" applyFill="1" applyBorder="1" applyAlignment="1">
      <alignment horizontal="right"/>
    </xf>
    <xf numFmtId="165" fontId="19" fillId="0" borderId="9" xfId="7" applyNumberFormat="1" applyFont="1" applyFill="1" applyBorder="1" applyAlignment="1">
      <alignment horizontal="left"/>
    </xf>
    <xf numFmtId="165" fontId="19" fillId="7" borderId="9" xfId="7" applyNumberFormat="1" applyFont="1" applyFill="1" applyBorder="1" applyAlignment="1">
      <alignment horizontal="left"/>
    </xf>
    <xf numFmtId="0" fontId="20" fillId="0" borderId="0" xfId="0" applyFont="1"/>
    <xf numFmtId="165" fontId="9" fillId="12" borderId="11" xfId="7" applyNumberFormat="1" applyFont="1" applyFill="1" applyBorder="1" applyAlignment="1">
      <alignment horizontal="center"/>
    </xf>
    <xf numFmtId="165" fontId="3" fillId="12" borderId="10" xfId="7" applyNumberFormat="1" applyFont="1" applyFill="1" applyBorder="1" applyAlignment="1">
      <alignment horizontal="right"/>
    </xf>
    <xf numFmtId="167" fontId="33" fillId="3" borderId="2" xfId="0" applyNumberFormat="1" applyFont="1" applyFill="1" applyBorder="1" applyAlignment="1"/>
    <xf numFmtId="170" fontId="34" fillId="5" borderId="6" xfId="7" applyFont="1" applyFill="1" applyBorder="1" applyAlignment="1">
      <alignment vertical="center"/>
    </xf>
    <xf numFmtId="165" fontId="22" fillId="0" borderId="9" xfId="8" applyNumberFormat="1" applyFont="1" applyFill="1" applyBorder="1" applyAlignment="1">
      <alignment horizontal="left"/>
    </xf>
    <xf numFmtId="170" fontId="35" fillId="0" borderId="2" xfId="7" applyFont="1" applyFill="1" applyBorder="1" applyAlignment="1">
      <alignment horizontal="right"/>
    </xf>
    <xf numFmtId="0" fontId="24" fillId="0" borderId="0" xfId="0" applyFont="1"/>
    <xf numFmtId="165" fontId="22" fillId="6" borderId="9" xfId="8" applyNumberFormat="1" applyFont="1" applyFill="1" applyBorder="1" applyAlignment="1">
      <alignment horizontal="left"/>
    </xf>
    <xf numFmtId="166" fontId="34" fillId="5" borderId="6" xfId="1" applyFont="1" applyFill="1" applyBorder="1" applyAlignment="1">
      <alignment vertical="center"/>
    </xf>
    <xf numFmtId="165" fontId="22" fillId="0" borderId="9" xfId="1" applyNumberFormat="1" applyFont="1" applyFill="1" applyBorder="1" applyAlignment="1">
      <alignment horizontal="left"/>
    </xf>
    <xf numFmtId="165" fontId="22" fillId="7" borderId="9" xfId="1" applyNumberFormat="1" applyFont="1" applyFill="1" applyBorder="1" applyAlignment="1">
      <alignment horizontal="left"/>
    </xf>
    <xf numFmtId="165" fontId="22" fillId="6" borderId="9" xfId="1" applyNumberFormat="1" applyFont="1" applyFill="1" applyBorder="1" applyAlignment="1">
      <alignment horizontal="left"/>
    </xf>
    <xf numFmtId="166" fontId="35" fillId="0" borderId="2" xfId="1" applyFont="1" applyFill="1" applyBorder="1" applyAlignment="1">
      <alignment horizontal="right"/>
    </xf>
    <xf numFmtId="166" fontId="22" fillId="0" borderId="0" xfId="1" applyFont="1" applyFill="1" applyAlignment="1"/>
    <xf numFmtId="165" fontId="22" fillId="13" borderId="9" xfId="1" applyNumberFormat="1" applyFont="1" applyFill="1" applyBorder="1" applyAlignment="1">
      <alignment horizontal="left"/>
    </xf>
    <xf numFmtId="167" fontId="36" fillId="3" borderId="2" xfId="0" applyNumberFormat="1" applyFont="1" applyFill="1" applyBorder="1" applyAlignment="1"/>
    <xf numFmtId="170" fontId="31" fillId="5" borderId="6" xfId="7" applyFont="1" applyFill="1" applyBorder="1" applyAlignment="1">
      <alignment vertical="center"/>
    </xf>
    <xf numFmtId="170" fontId="37" fillId="0" borderId="2" xfId="7" applyFont="1" applyFill="1" applyBorder="1" applyAlignment="1">
      <alignment horizontal="right"/>
    </xf>
    <xf numFmtId="166" fontId="19" fillId="0" borderId="0" xfId="1" applyFont="1" applyFill="1" applyAlignment="1"/>
    <xf numFmtId="165" fontId="26" fillId="0" borderId="11" xfId="1" applyNumberFormat="1" applyFont="1" applyFill="1" applyBorder="1" applyAlignment="1">
      <alignment horizontal="center"/>
    </xf>
  </cellXfs>
  <cellStyles count="9">
    <cellStyle name="Excel Built-in Normal" xfId="1" xr:uid="{00000000-0005-0000-0000-000000000000}"/>
    <cellStyle name="Excel Built-in Normal 2" xfId="7" xr:uid="{00000000-0005-0000-0000-000001000000}"/>
    <cellStyle name="Excel Built-in Normal 3" xfId="8" xr:uid="{00000000-0005-0000-0000-000002000000}"/>
    <cellStyle name="Heading" xfId="2" xr:uid="{00000000-0005-0000-0000-000003000000}"/>
    <cellStyle name="Heading1" xfId="3" xr:uid="{00000000-0005-0000-0000-000004000000}"/>
    <cellStyle name="Normal" xfId="0" builtinId="0" customBuiltin="1"/>
    <cellStyle name="Pourcentage" xfId="6" builtinId="5"/>
    <cellStyle name="Result" xfId="4" xr:uid="{00000000-0005-0000-0000-000007000000}"/>
    <cellStyle name="Result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59"/>
  <sheetViews>
    <sheetView workbookViewId="0">
      <pane xSplit="9" topLeftCell="AV1" activePane="topRight" state="frozen"/>
      <selection pane="topRight" activeCell="BI16" sqref="BI16"/>
    </sheetView>
  </sheetViews>
  <sheetFormatPr baseColWidth="10" defaultRowHeight="15" x14ac:dyDescent="0.25"/>
  <cols>
    <col min="1" max="1" width="12.125" style="37" customWidth="1"/>
    <col min="2" max="2" width="9.125" style="37" customWidth="1"/>
    <col min="3" max="4" width="7.5" style="37" customWidth="1"/>
    <col min="5" max="6" width="10.375" style="37" customWidth="1"/>
    <col min="7" max="7" width="8.875" style="37" customWidth="1"/>
    <col min="8" max="8" width="7.5" style="37" customWidth="1"/>
    <col min="9" max="9" width="6.75" style="37" customWidth="1"/>
    <col min="10" max="60" width="11" style="37"/>
    <col min="61" max="61" width="11" style="187"/>
    <col min="62" max="66" width="11" style="37"/>
    <col min="67" max="67" width="11" style="187"/>
    <col min="68" max="72" width="11" style="37"/>
    <col min="73" max="73" width="11" style="187"/>
    <col min="74" max="74" width="11" style="37"/>
    <col min="75" max="75" width="11.75" style="37" customWidth="1"/>
    <col min="76" max="78" width="11" style="37"/>
    <col min="79" max="79" width="11" style="187"/>
    <col min="80" max="16384" width="11" style="37"/>
  </cols>
  <sheetData>
    <row r="1" spans="1:81" ht="30.75" customHeight="1" thickBot="1" x14ac:dyDescent="0.3">
      <c r="A1" s="42" t="s">
        <v>27</v>
      </c>
      <c r="C1" s="121">
        <v>0.5</v>
      </c>
      <c r="E1" s="121">
        <v>0.6</v>
      </c>
      <c r="F1" s="121">
        <v>0.7</v>
      </c>
      <c r="G1" s="122" t="s">
        <v>123</v>
      </c>
      <c r="J1" s="1" t="s">
        <v>1</v>
      </c>
      <c r="K1" s="2" t="s">
        <v>35</v>
      </c>
      <c r="L1" s="3"/>
      <c r="M1" s="3"/>
      <c r="N1" s="4"/>
      <c r="O1" s="4"/>
      <c r="P1" s="1" t="s">
        <v>1</v>
      </c>
      <c r="Q1" s="2" t="s">
        <v>37</v>
      </c>
      <c r="R1" s="3"/>
      <c r="S1" s="3"/>
      <c r="T1" s="4"/>
      <c r="U1" s="4"/>
      <c r="V1" s="1" t="s">
        <v>1</v>
      </c>
      <c r="W1" s="2" t="s">
        <v>13</v>
      </c>
      <c r="X1" s="3"/>
      <c r="Y1" s="3"/>
      <c r="Z1" s="4"/>
      <c r="AA1" s="4"/>
      <c r="AB1" s="1" t="s">
        <v>1</v>
      </c>
      <c r="AC1" s="2" t="s">
        <v>14</v>
      </c>
      <c r="AD1" s="3"/>
      <c r="AE1" s="3"/>
      <c r="AF1" s="4"/>
      <c r="AG1" s="4"/>
      <c r="AH1" s="1" t="s">
        <v>1</v>
      </c>
      <c r="AI1" s="2" t="s">
        <v>0</v>
      </c>
      <c r="AJ1" s="3"/>
      <c r="AK1" s="3"/>
      <c r="AL1" s="4"/>
      <c r="AM1" s="4"/>
      <c r="AN1" s="1" t="s">
        <v>1</v>
      </c>
      <c r="AO1" s="2" t="s">
        <v>25</v>
      </c>
      <c r="AP1" s="3"/>
      <c r="AQ1" s="3"/>
      <c r="AR1" s="4"/>
      <c r="AS1" s="4"/>
      <c r="AT1" s="1" t="s">
        <v>1</v>
      </c>
      <c r="AU1" s="2" t="s">
        <v>16</v>
      </c>
      <c r="AV1" s="3"/>
      <c r="AW1" s="3"/>
      <c r="AX1" s="4"/>
      <c r="AY1" s="4"/>
      <c r="AZ1" s="1" t="s">
        <v>1</v>
      </c>
      <c r="BA1" s="2" t="s">
        <v>127</v>
      </c>
      <c r="BB1" s="3"/>
      <c r="BC1" s="3"/>
      <c r="BD1" s="4"/>
      <c r="BE1" s="4"/>
      <c r="BF1" s="1" t="s">
        <v>1</v>
      </c>
      <c r="BG1" s="2" t="s">
        <v>140</v>
      </c>
      <c r="BH1" s="3"/>
      <c r="BI1" s="183"/>
      <c r="BJ1" s="4"/>
      <c r="BK1" s="4"/>
      <c r="BL1" s="1" t="s">
        <v>1</v>
      </c>
      <c r="BM1" s="2" t="s">
        <v>146</v>
      </c>
      <c r="BN1" s="3"/>
      <c r="BO1" s="183"/>
      <c r="BP1" s="4"/>
      <c r="BQ1" s="4"/>
      <c r="BR1" s="1" t="s">
        <v>1</v>
      </c>
      <c r="BS1" s="2" t="s">
        <v>155</v>
      </c>
      <c r="BT1" s="3"/>
      <c r="BU1" s="183"/>
      <c r="BV1" s="4"/>
      <c r="BW1" s="4"/>
      <c r="BX1" s="1" t="s">
        <v>1</v>
      </c>
      <c r="BY1" s="2" t="s">
        <v>159</v>
      </c>
      <c r="BZ1" s="3"/>
      <c r="CA1" s="183"/>
      <c r="CB1" s="4"/>
      <c r="CC1" s="4"/>
    </row>
    <row r="2" spans="1:81" ht="15.75" thickBot="1" x14ac:dyDescent="0.3">
      <c r="A2" s="58"/>
      <c r="B2" s="130" t="s">
        <v>70</v>
      </c>
      <c r="C2" s="84" t="s">
        <v>3</v>
      </c>
      <c r="D2" s="47" t="s">
        <v>77</v>
      </c>
      <c r="E2" s="131" t="s">
        <v>133</v>
      </c>
      <c r="F2" s="131" t="s">
        <v>132</v>
      </c>
      <c r="G2" s="131" t="s">
        <v>131</v>
      </c>
      <c r="H2" s="115" t="s">
        <v>78</v>
      </c>
      <c r="J2" s="10" t="s">
        <v>5</v>
      </c>
      <c r="K2" s="11" t="s">
        <v>6</v>
      </c>
      <c r="L2" s="12" t="s">
        <v>7</v>
      </c>
      <c r="M2" s="13" t="s">
        <v>8</v>
      </c>
      <c r="N2" s="14" t="s">
        <v>9</v>
      </c>
      <c r="O2" s="15" t="s">
        <v>10</v>
      </c>
      <c r="P2" s="10" t="s">
        <v>5</v>
      </c>
      <c r="Q2" s="11" t="s">
        <v>6</v>
      </c>
      <c r="R2" s="12" t="s">
        <v>7</v>
      </c>
      <c r="S2" s="13" t="s">
        <v>8</v>
      </c>
      <c r="T2" s="14" t="s">
        <v>9</v>
      </c>
      <c r="U2" s="15" t="s">
        <v>10</v>
      </c>
      <c r="V2" s="10" t="s">
        <v>5</v>
      </c>
      <c r="W2" s="11" t="s">
        <v>6</v>
      </c>
      <c r="X2" s="12" t="s">
        <v>7</v>
      </c>
      <c r="Y2" s="13" t="s">
        <v>8</v>
      </c>
      <c r="Z2" s="14" t="s">
        <v>9</v>
      </c>
      <c r="AA2" s="15" t="s">
        <v>10</v>
      </c>
      <c r="AB2" s="10" t="s">
        <v>5</v>
      </c>
      <c r="AC2" s="11" t="s">
        <v>6</v>
      </c>
      <c r="AD2" s="12" t="s">
        <v>7</v>
      </c>
      <c r="AE2" s="13" t="s">
        <v>8</v>
      </c>
      <c r="AF2" s="14" t="s">
        <v>9</v>
      </c>
      <c r="AG2" s="15" t="s">
        <v>10</v>
      </c>
      <c r="AH2" s="10" t="s">
        <v>5</v>
      </c>
      <c r="AI2" s="11" t="s">
        <v>6</v>
      </c>
      <c r="AJ2" s="12" t="s">
        <v>7</v>
      </c>
      <c r="AK2" s="13" t="s">
        <v>8</v>
      </c>
      <c r="AL2" s="14" t="s">
        <v>9</v>
      </c>
      <c r="AM2" s="15" t="s">
        <v>10</v>
      </c>
      <c r="AN2" s="10" t="s">
        <v>5</v>
      </c>
      <c r="AO2" s="11" t="s">
        <v>6</v>
      </c>
      <c r="AP2" s="12" t="s">
        <v>7</v>
      </c>
      <c r="AQ2" s="13" t="s">
        <v>8</v>
      </c>
      <c r="AR2" s="14" t="s">
        <v>9</v>
      </c>
      <c r="AS2" s="15" t="s">
        <v>10</v>
      </c>
      <c r="AT2" s="10" t="s">
        <v>5</v>
      </c>
      <c r="AU2" s="11" t="s">
        <v>6</v>
      </c>
      <c r="AV2" s="12" t="s">
        <v>7</v>
      </c>
      <c r="AW2" s="13" t="s">
        <v>8</v>
      </c>
      <c r="AX2" s="14" t="s">
        <v>9</v>
      </c>
      <c r="AY2" s="15" t="s">
        <v>10</v>
      </c>
      <c r="AZ2" s="10" t="s">
        <v>5</v>
      </c>
      <c r="BA2" s="11" t="s">
        <v>6</v>
      </c>
      <c r="BB2" s="12" t="s">
        <v>7</v>
      </c>
      <c r="BC2" s="13" t="s">
        <v>8</v>
      </c>
      <c r="BD2" s="14" t="s">
        <v>9</v>
      </c>
      <c r="BE2" s="15" t="s">
        <v>10</v>
      </c>
      <c r="BF2" s="141" t="s">
        <v>5</v>
      </c>
      <c r="BG2" s="142" t="s">
        <v>6</v>
      </c>
      <c r="BH2" s="143" t="s">
        <v>7</v>
      </c>
      <c r="BI2" s="184" t="s">
        <v>8</v>
      </c>
      <c r="BJ2" s="144" t="s">
        <v>9</v>
      </c>
      <c r="BK2" s="145" t="s">
        <v>10</v>
      </c>
      <c r="BL2" s="141" t="s">
        <v>5</v>
      </c>
      <c r="BM2" s="142" t="s">
        <v>6</v>
      </c>
      <c r="BN2" s="143" t="s">
        <v>7</v>
      </c>
      <c r="BO2" s="184" t="s">
        <v>8</v>
      </c>
      <c r="BP2" s="144" t="s">
        <v>9</v>
      </c>
      <c r="BQ2" s="145" t="s">
        <v>10</v>
      </c>
      <c r="BR2" s="141" t="s">
        <v>5</v>
      </c>
      <c r="BS2" s="142" t="s">
        <v>6</v>
      </c>
      <c r="BT2" s="143" t="s">
        <v>7</v>
      </c>
      <c r="BU2" s="184" t="s">
        <v>8</v>
      </c>
      <c r="BV2" s="144" t="s">
        <v>9</v>
      </c>
      <c r="BW2" s="145" t="s">
        <v>10</v>
      </c>
      <c r="BX2" s="141" t="s">
        <v>5</v>
      </c>
      <c r="BY2" s="142" t="s">
        <v>6</v>
      </c>
      <c r="BZ2" s="143" t="s">
        <v>7</v>
      </c>
      <c r="CA2" s="184" t="s">
        <v>8</v>
      </c>
      <c r="CB2" s="144" t="s">
        <v>9</v>
      </c>
      <c r="CC2" s="145" t="s">
        <v>10</v>
      </c>
    </row>
    <row r="3" spans="1:81" x14ac:dyDescent="0.25">
      <c r="A3" s="5" t="s">
        <v>34</v>
      </c>
      <c r="B3" s="48"/>
      <c r="C3" s="48"/>
      <c r="D3" s="120">
        <v>97</v>
      </c>
      <c r="E3" s="48"/>
      <c r="F3" s="48"/>
      <c r="G3" s="164">
        <v>5.95</v>
      </c>
      <c r="H3" s="116"/>
      <c r="J3" s="34">
        <v>43101</v>
      </c>
      <c r="K3" s="35"/>
      <c r="L3" s="35"/>
      <c r="M3" s="35"/>
      <c r="N3" s="36"/>
      <c r="O3" s="51" t="s">
        <v>30</v>
      </c>
      <c r="P3" s="34">
        <v>43132</v>
      </c>
      <c r="Q3" s="17">
        <v>0.3125</v>
      </c>
      <c r="R3" s="17">
        <v>0.5</v>
      </c>
      <c r="S3" s="17"/>
      <c r="T3" s="18">
        <f t="shared" ref="T3:T4" si="0">R3-Q3-S3</f>
        <v>0.1875</v>
      </c>
      <c r="U3" s="19"/>
      <c r="V3" s="34">
        <v>43160</v>
      </c>
      <c r="W3" s="17">
        <v>0.3125</v>
      </c>
      <c r="X3" s="17">
        <v>0.5</v>
      </c>
      <c r="Y3" s="17"/>
      <c r="Z3" s="18">
        <f t="shared" ref="Z3:Z4" si="1">X3-W3-Y3</f>
        <v>0.1875</v>
      </c>
      <c r="AA3" s="19"/>
      <c r="AB3" s="34">
        <v>43191</v>
      </c>
      <c r="AC3" s="52"/>
      <c r="AD3" s="52"/>
      <c r="AE3" s="52"/>
      <c r="AF3" s="53"/>
      <c r="AG3" s="54"/>
      <c r="AH3" s="34">
        <v>43221</v>
      </c>
      <c r="AI3" s="17">
        <v>0.29166666666666669</v>
      </c>
      <c r="AJ3" s="17">
        <v>0.5</v>
      </c>
      <c r="AK3" s="17"/>
      <c r="AL3" s="18">
        <f t="shared" ref="AL3:AL6" si="2">AJ3-AI3-AK3</f>
        <v>0.20833333333333331</v>
      </c>
      <c r="AM3" s="19"/>
      <c r="AN3" s="34">
        <v>43252</v>
      </c>
      <c r="AO3" s="17">
        <v>0.26041666666666669</v>
      </c>
      <c r="AP3" s="17">
        <v>0.46875</v>
      </c>
      <c r="AQ3" s="17"/>
      <c r="AR3" s="18">
        <f t="shared" ref="AR3" si="3">AP3-AO3-AQ3</f>
        <v>0.20833333333333331</v>
      </c>
      <c r="AS3" s="19"/>
      <c r="AT3" s="34">
        <v>43282</v>
      </c>
      <c r="AU3" s="52"/>
      <c r="AV3" s="52"/>
      <c r="AW3" s="52"/>
      <c r="AX3" s="53"/>
      <c r="AY3" s="54"/>
      <c r="AZ3" s="34">
        <v>43313</v>
      </c>
      <c r="BA3" s="17">
        <v>0</v>
      </c>
      <c r="BB3" s="17">
        <v>0</v>
      </c>
      <c r="BC3" s="17"/>
      <c r="BD3" s="18">
        <f t="shared" ref="BD3:BD5" si="4">BB3-BA3-BC3</f>
        <v>0</v>
      </c>
      <c r="BE3" s="51" t="s">
        <v>30</v>
      </c>
      <c r="BF3" s="146">
        <v>43344</v>
      </c>
      <c r="BG3" s="147"/>
      <c r="BH3" s="147"/>
      <c r="BI3" s="147"/>
      <c r="BJ3" s="148"/>
      <c r="BK3" s="149"/>
      <c r="BL3" s="146">
        <v>43374</v>
      </c>
      <c r="BM3" s="151"/>
      <c r="BN3" s="151"/>
      <c r="BO3" s="185"/>
      <c r="BP3" s="163">
        <f t="shared" ref="BP3:BP7" si="5">BN3-BM3-BO3</f>
        <v>0</v>
      </c>
      <c r="BQ3" s="167" t="s">
        <v>147</v>
      </c>
      <c r="BR3" s="146">
        <v>43405</v>
      </c>
      <c r="BS3" s="154">
        <v>0.29166666666666669</v>
      </c>
      <c r="BT3" s="162">
        <v>0.6875</v>
      </c>
      <c r="BU3" s="185">
        <v>4.1666666666666664E-2</v>
      </c>
      <c r="BV3" s="152">
        <f>BT3-BS3-BU3</f>
        <v>0.35416666666666663</v>
      </c>
      <c r="BW3" s="153"/>
      <c r="BX3" s="146">
        <v>43435</v>
      </c>
      <c r="BY3" s="147"/>
      <c r="BZ3" s="147"/>
      <c r="CA3" s="147"/>
      <c r="CB3" s="148"/>
      <c r="CC3" s="149"/>
    </row>
    <row r="4" spans="1:81" x14ac:dyDescent="0.25">
      <c r="A4" s="59"/>
      <c r="B4" s="127"/>
      <c r="C4" s="48"/>
      <c r="D4" s="48"/>
      <c r="E4" s="128" t="s">
        <v>90</v>
      </c>
      <c r="F4" s="128" t="s">
        <v>90</v>
      </c>
      <c r="G4" s="129" t="s">
        <v>109</v>
      </c>
      <c r="H4" s="116"/>
      <c r="J4" s="34">
        <v>43102</v>
      </c>
      <c r="K4" s="35"/>
      <c r="L4" s="35"/>
      <c r="M4" s="35"/>
      <c r="N4" s="36"/>
      <c r="O4" s="51" t="s">
        <v>30</v>
      </c>
      <c r="P4" s="34">
        <v>43133</v>
      </c>
      <c r="Q4" s="17">
        <v>0.29166666666666669</v>
      </c>
      <c r="R4" s="78">
        <v>0.52083333333333337</v>
      </c>
      <c r="S4" s="17"/>
      <c r="T4" s="18">
        <f t="shared" si="0"/>
        <v>0.22916666666666669</v>
      </c>
      <c r="U4" s="19"/>
      <c r="V4" s="34">
        <v>43161</v>
      </c>
      <c r="W4" s="17">
        <v>0.3125</v>
      </c>
      <c r="X4" s="17">
        <v>0.5</v>
      </c>
      <c r="Y4" s="17"/>
      <c r="Z4" s="18">
        <f t="shared" si="1"/>
        <v>0.1875</v>
      </c>
      <c r="AA4" s="19"/>
      <c r="AB4" s="34">
        <v>43192</v>
      </c>
      <c r="AC4" s="35">
        <v>0</v>
      </c>
      <c r="AD4" s="35">
        <v>0</v>
      </c>
      <c r="AE4" s="35">
        <v>0</v>
      </c>
      <c r="AF4" s="36">
        <f t="shared" ref="AF4:AF9" si="6">AD4-AC4-AE4</f>
        <v>0</v>
      </c>
      <c r="AG4" s="51" t="s">
        <v>30</v>
      </c>
      <c r="AH4" s="34">
        <v>43222</v>
      </c>
      <c r="AI4" s="17">
        <v>0.29166666666666669</v>
      </c>
      <c r="AJ4" s="17">
        <v>0.47916666666666669</v>
      </c>
      <c r="AK4" s="17"/>
      <c r="AL4" s="18">
        <f t="shared" si="2"/>
        <v>0.1875</v>
      </c>
      <c r="AM4" s="19"/>
      <c r="AN4" s="34">
        <v>43253</v>
      </c>
      <c r="AO4" s="52"/>
      <c r="AP4" s="52"/>
      <c r="AQ4" s="52"/>
      <c r="AR4" s="53"/>
      <c r="AS4" s="54"/>
      <c r="AT4" s="34">
        <v>43283</v>
      </c>
      <c r="AU4" s="17">
        <v>0.29166666666666669</v>
      </c>
      <c r="AV4" s="17">
        <v>0.46875</v>
      </c>
      <c r="AW4" s="17"/>
      <c r="AX4" s="18">
        <f t="shared" ref="AX4:AX8" si="7">AV4-AU4-AW4</f>
        <v>0.17708333333333331</v>
      </c>
      <c r="AY4" s="51" t="s">
        <v>51</v>
      </c>
      <c r="AZ4" s="34">
        <v>43314</v>
      </c>
      <c r="BA4" s="17">
        <v>0.29166666666666669</v>
      </c>
      <c r="BB4" s="17">
        <v>0.6875</v>
      </c>
      <c r="BC4" s="17">
        <v>4.1666666666666664E-2</v>
      </c>
      <c r="BD4" s="18">
        <f t="shared" si="4"/>
        <v>0.35416666666666663</v>
      </c>
      <c r="BE4" s="19"/>
      <c r="BF4" s="146">
        <v>43345</v>
      </c>
      <c r="BG4" s="147"/>
      <c r="BH4" s="150"/>
      <c r="BI4" s="147"/>
      <c r="BJ4" s="148"/>
      <c r="BK4" s="149"/>
      <c r="BL4" s="146">
        <v>43375</v>
      </c>
      <c r="BM4" s="151"/>
      <c r="BN4" s="151"/>
      <c r="BO4" s="185"/>
      <c r="BP4" s="163">
        <f t="shared" si="5"/>
        <v>0</v>
      </c>
      <c r="BQ4" s="167" t="s">
        <v>147</v>
      </c>
      <c r="BR4" s="146">
        <v>43406</v>
      </c>
      <c r="BS4" s="154">
        <v>0.29166666666666669</v>
      </c>
      <c r="BT4" s="162">
        <v>0.64583333333333337</v>
      </c>
      <c r="BU4" s="185">
        <v>4.1666666666666664E-2</v>
      </c>
      <c r="BV4" s="152">
        <f t="shared" ref="BV4" si="8">BT4-BS4-BU4</f>
        <v>0.3125</v>
      </c>
      <c r="BW4" s="153"/>
      <c r="BX4" s="146">
        <v>43436</v>
      </c>
      <c r="BY4" s="147"/>
      <c r="BZ4" s="150"/>
      <c r="CA4" s="147"/>
      <c r="CB4" s="148"/>
      <c r="CC4" s="149"/>
    </row>
    <row r="5" spans="1:81" ht="15.75" thickBot="1" x14ac:dyDescent="0.3">
      <c r="A5" s="110" t="s">
        <v>108</v>
      </c>
      <c r="B5" s="122" t="s">
        <v>109</v>
      </c>
      <c r="C5" s="48"/>
      <c r="D5" s="48"/>
      <c r="E5" s="113" t="s">
        <v>91</v>
      </c>
      <c r="F5" s="113" t="s">
        <v>110</v>
      </c>
      <c r="G5" s="113" t="s">
        <v>150</v>
      </c>
      <c r="H5" s="116"/>
      <c r="J5" s="34">
        <v>43103</v>
      </c>
      <c r="K5" s="17">
        <v>0.3125</v>
      </c>
      <c r="L5" s="17">
        <v>0.5</v>
      </c>
      <c r="M5" s="17">
        <v>0</v>
      </c>
      <c r="N5" s="18">
        <f t="shared" ref="N5:N7" si="9">L5-K5-M5</f>
        <v>0.1875</v>
      </c>
      <c r="O5" s="51" t="s">
        <v>45</v>
      </c>
      <c r="P5" s="34">
        <v>43134</v>
      </c>
      <c r="Q5" s="52"/>
      <c r="R5" s="52"/>
      <c r="S5" s="52"/>
      <c r="T5" s="53"/>
      <c r="U5" s="54"/>
      <c r="V5" s="34">
        <v>43162</v>
      </c>
      <c r="W5" s="52"/>
      <c r="X5" s="52"/>
      <c r="Y5" s="52"/>
      <c r="Z5" s="53"/>
      <c r="AA5" s="54"/>
      <c r="AB5" s="34">
        <v>43193</v>
      </c>
      <c r="AC5" s="17">
        <v>0.27083333333333331</v>
      </c>
      <c r="AD5" s="17">
        <v>0.875</v>
      </c>
      <c r="AE5" s="17">
        <v>4.1666666666666664E-2</v>
      </c>
      <c r="AF5" s="18">
        <f t="shared" si="6"/>
        <v>0.56250000000000011</v>
      </c>
      <c r="AG5" s="54"/>
      <c r="AH5" s="34">
        <v>43223</v>
      </c>
      <c r="AI5" s="17">
        <v>0.29166666666666669</v>
      </c>
      <c r="AJ5" s="17">
        <v>0.85416666666666663</v>
      </c>
      <c r="AK5" s="17">
        <v>4.1666666666666664E-2</v>
      </c>
      <c r="AL5" s="18">
        <f t="shared" si="2"/>
        <v>0.52083333333333337</v>
      </c>
      <c r="AM5" s="19" t="s">
        <v>101</v>
      </c>
      <c r="AN5" s="34">
        <v>43254</v>
      </c>
      <c r="AO5" s="52"/>
      <c r="AP5" s="52"/>
      <c r="AQ5" s="52"/>
      <c r="AR5" s="53"/>
      <c r="AS5" s="54"/>
      <c r="AT5" s="34">
        <v>43284</v>
      </c>
      <c r="AU5" s="17">
        <v>0.29166666666666669</v>
      </c>
      <c r="AV5" s="17">
        <v>0.46875</v>
      </c>
      <c r="AW5" s="17"/>
      <c r="AX5" s="18">
        <f t="shared" si="7"/>
        <v>0.17708333333333331</v>
      </c>
      <c r="AY5" s="51" t="s">
        <v>51</v>
      </c>
      <c r="AZ5" s="34">
        <v>43315</v>
      </c>
      <c r="BA5" s="17">
        <v>0.29166666666666669</v>
      </c>
      <c r="BB5" s="17">
        <v>0.64583333333333337</v>
      </c>
      <c r="BC5" s="17">
        <v>4.1666666666666664E-2</v>
      </c>
      <c r="BD5" s="18">
        <f t="shared" si="4"/>
        <v>0.3125</v>
      </c>
      <c r="BE5" s="19"/>
      <c r="BF5" s="146">
        <v>43346</v>
      </c>
      <c r="BG5" s="151">
        <v>0.29166666666666669</v>
      </c>
      <c r="BH5" s="166">
        <v>0.6875</v>
      </c>
      <c r="BI5" s="185">
        <v>4.1666666666666664E-2</v>
      </c>
      <c r="BJ5" s="152">
        <f t="shared" ref="BJ5:BJ9" si="10">BH5-BG5-BI5</f>
        <v>0.35416666666666663</v>
      </c>
      <c r="BK5" s="153"/>
      <c r="BL5" s="146">
        <v>43376</v>
      </c>
      <c r="BM5" s="151"/>
      <c r="BN5" s="151"/>
      <c r="BO5" s="185"/>
      <c r="BP5" s="163">
        <f t="shared" si="5"/>
        <v>0</v>
      </c>
      <c r="BQ5" s="167" t="s">
        <v>147</v>
      </c>
      <c r="BR5" s="146">
        <v>43407</v>
      </c>
      <c r="BS5" s="147"/>
      <c r="BT5" s="147"/>
      <c r="BU5" s="147"/>
      <c r="BV5" s="148"/>
      <c r="BW5" s="149"/>
      <c r="BX5" s="146">
        <v>43437</v>
      </c>
      <c r="BY5" s="178">
        <v>0.29166666666666669</v>
      </c>
      <c r="BZ5" s="161">
        <v>0.6875</v>
      </c>
      <c r="CA5" s="154">
        <v>4.1666666666666664E-2</v>
      </c>
      <c r="CB5" s="156">
        <f>BZ5-BY5-CA5</f>
        <v>0.35416666666666663</v>
      </c>
      <c r="CC5" s="153"/>
    </row>
    <row r="6" spans="1:81" x14ac:dyDescent="0.25">
      <c r="A6" s="60" t="s">
        <v>35</v>
      </c>
      <c r="B6" s="49">
        <v>94.5</v>
      </c>
      <c r="C6" s="88">
        <v>96.5</v>
      </c>
      <c r="D6" s="50">
        <f>C6-B6</f>
        <v>2</v>
      </c>
      <c r="E6" s="50">
        <f>B6*0.2</f>
        <v>18.900000000000002</v>
      </c>
      <c r="F6" s="86"/>
      <c r="G6" s="111"/>
      <c r="H6" s="117">
        <f>D6-E6</f>
        <v>-16.900000000000002</v>
      </c>
      <c r="J6" s="34">
        <v>43104</v>
      </c>
      <c r="K6" s="17">
        <v>0.3125</v>
      </c>
      <c r="L6" s="17">
        <v>0.5</v>
      </c>
      <c r="M6" s="17">
        <v>0</v>
      </c>
      <c r="N6" s="18">
        <f t="shared" si="9"/>
        <v>0.1875</v>
      </c>
      <c r="O6" s="51" t="s">
        <v>45</v>
      </c>
      <c r="P6" s="34">
        <v>43135</v>
      </c>
      <c r="Q6" s="52"/>
      <c r="R6" s="52"/>
      <c r="S6" s="52"/>
      <c r="T6" s="53"/>
      <c r="U6" s="54"/>
      <c r="V6" s="34">
        <v>43163</v>
      </c>
      <c r="W6" s="52"/>
      <c r="X6" s="52"/>
      <c r="Y6" s="52"/>
      <c r="Z6" s="53"/>
      <c r="AA6" s="54"/>
      <c r="AB6" s="34">
        <v>43194</v>
      </c>
      <c r="AC6" s="17">
        <v>0.3125</v>
      </c>
      <c r="AD6" s="17">
        <v>0.72916666666666663</v>
      </c>
      <c r="AE6" s="17">
        <v>4.1666666666666664E-2</v>
      </c>
      <c r="AF6" s="18">
        <f t="shared" si="6"/>
        <v>0.37499999999999994</v>
      </c>
      <c r="AG6" s="54"/>
      <c r="AH6" s="34">
        <v>43224</v>
      </c>
      <c r="AI6" s="17">
        <v>0.27083333333333331</v>
      </c>
      <c r="AJ6" s="17">
        <v>0.82291666666666663</v>
      </c>
      <c r="AK6" s="17">
        <v>4.1666666666666664E-2</v>
      </c>
      <c r="AL6" s="18">
        <f t="shared" si="2"/>
        <v>0.51041666666666663</v>
      </c>
      <c r="AM6" s="19" t="s">
        <v>101</v>
      </c>
      <c r="AN6" s="34">
        <v>43255</v>
      </c>
      <c r="AO6" s="17">
        <v>0.29166666666666669</v>
      </c>
      <c r="AP6" s="17">
        <v>0.5</v>
      </c>
      <c r="AQ6" s="17"/>
      <c r="AR6" s="18">
        <f t="shared" ref="AR6:AR10" si="11">AP6-AO6-AQ6</f>
        <v>0.20833333333333331</v>
      </c>
      <c r="AS6" s="19"/>
      <c r="AT6" s="34">
        <v>43285</v>
      </c>
      <c r="AU6" s="17">
        <v>0.29166666666666669</v>
      </c>
      <c r="AV6" s="17">
        <v>0.46875</v>
      </c>
      <c r="AW6" s="17"/>
      <c r="AX6" s="18">
        <f t="shared" si="7"/>
        <v>0.17708333333333331</v>
      </c>
      <c r="AY6" s="51" t="s">
        <v>51</v>
      </c>
      <c r="AZ6" s="34">
        <v>43316</v>
      </c>
      <c r="BA6" s="52"/>
      <c r="BB6" s="52"/>
      <c r="BC6" s="52"/>
      <c r="BD6" s="53"/>
      <c r="BE6" s="54"/>
      <c r="BF6" s="146">
        <v>43347</v>
      </c>
      <c r="BG6" s="151">
        <v>0.29166666666666669</v>
      </c>
      <c r="BH6" s="162">
        <v>0.61458333333333337</v>
      </c>
      <c r="BI6" s="185">
        <v>4.1666666666666664E-2</v>
      </c>
      <c r="BJ6" s="152">
        <f t="shared" si="10"/>
        <v>0.28125</v>
      </c>
      <c r="BK6" s="153"/>
      <c r="BL6" s="146">
        <v>43377</v>
      </c>
      <c r="BM6" s="151"/>
      <c r="BN6" s="151"/>
      <c r="BO6" s="185"/>
      <c r="BP6" s="163">
        <f t="shared" si="5"/>
        <v>0</v>
      </c>
      <c r="BQ6" s="167" t="s">
        <v>147</v>
      </c>
      <c r="BR6" s="146">
        <v>43408</v>
      </c>
      <c r="BS6" s="147"/>
      <c r="BT6" s="150"/>
      <c r="BU6" s="147"/>
      <c r="BV6" s="148"/>
      <c r="BW6" s="149"/>
      <c r="BX6" s="146">
        <v>43438</v>
      </c>
      <c r="BY6" s="178"/>
      <c r="BZ6" s="178"/>
      <c r="CA6" s="154"/>
      <c r="CB6" s="175">
        <f>BZ6-BY6-CA6</f>
        <v>0</v>
      </c>
      <c r="CC6" s="167" t="s">
        <v>147</v>
      </c>
    </row>
    <row r="7" spans="1:81" x14ac:dyDescent="0.25">
      <c r="A7" s="61" t="s">
        <v>37</v>
      </c>
      <c r="B7" s="49">
        <v>90</v>
      </c>
      <c r="C7" s="88">
        <v>95.5</v>
      </c>
      <c r="D7" s="50">
        <f t="shared" ref="D7:D13" si="12">C7-B7</f>
        <v>5.5</v>
      </c>
      <c r="E7" s="50">
        <f t="shared" ref="E7" si="13">B7*0.2</f>
        <v>18</v>
      </c>
      <c r="F7" s="86"/>
      <c r="G7" s="111"/>
      <c r="H7" s="117">
        <f>D7-E7</f>
        <v>-12.5</v>
      </c>
      <c r="J7" s="34">
        <v>43105</v>
      </c>
      <c r="K7" s="17">
        <v>0.3125</v>
      </c>
      <c r="L7" s="17">
        <v>0.5</v>
      </c>
      <c r="M7" s="17">
        <v>0</v>
      </c>
      <c r="N7" s="18">
        <f t="shared" si="9"/>
        <v>0.1875</v>
      </c>
      <c r="O7" s="51" t="s">
        <v>45</v>
      </c>
      <c r="P7" s="34">
        <v>43136</v>
      </c>
      <c r="Q7" s="17">
        <v>0.3125</v>
      </c>
      <c r="R7" s="78">
        <v>0.39583333333333331</v>
      </c>
      <c r="S7" s="17"/>
      <c r="T7" s="18">
        <f t="shared" ref="T7:T11" si="14">R7-Q7-S7</f>
        <v>8.3333333333333315E-2</v>
      </c>
      <c r="U7" s="19"/>
      <c r="V7" s="34">
        <v>43164</v>
      </c>
      <c r="W7" s="17">
        <v>0.3125</v>
      </c>
      <c r="X7" s="17">
        <v>0.54166666666666663</v>
      </c>
      <c r="Y7" s="17"/>
      <c r="Z7" s="18">
        <f t="shared" ref="Z7:Z11" si="15">X7-W7-Y7</f>
        <v>0.22916666666666663</v>
      </c>
      <c r="AA7" s="19" t="s">
        <v>66</v>
      </c>
      <c r="AB7" s="34">
        <v>43195</v>
      </c>
      <c r="AC7" s="17">
        <v>0.3125</v>
      </c>
      <c r="AD7" s="17">
        <v>0.72916666666666663</v>
      </c>
      <c r="AE7" s="17">
        <v>4.1666666666666664E-2</v>
      </c>
      <c r="AF7" s="18">
        <f t="shared" si="6"/>
        <v>0.37499999999999994</v>
      </c>
      <c r="AG7" s="19"/>
      <c r="AH7" s="34">
        <v>43225</v>
      </c>
      <c r="AI7" s="52"/>
      <c r="AJ7" s="52"/>
      <c r="AK7" s="52"/>
      <c r="AL7" s="53"/>
      <c r="AM7" s="54"/>
      <c r="AN7" s="34">
        <v>43256</v>
      </c>
      <c r="AO7" s="17">
        <v>0.29166666666666669</v>
      </c>
      <c r="AP7" s="17">
        <v>0.39583333333333331</v>
      </c>
      <c r="AQ7" s="17"/>
      <c r="AR7" s="18">
        <f t="shared" si="11"/>
        <v>0.10416666666666663</v>
      </c>
      <c r="AS7" s="105"/>
      <c r="AT7" s="34">
        <v>43286</v>
      </c>
      <c r="AU7" s="17">
        <v>0.29166666666666669</v>
      </c>
      <c r="AV7" s="17">
        <v>0.46875</v>
      </c>
      <c r="AW7" s="17"/>
      <c r="AX7" s="18">
        <f>AV7-AU7-AW7</f>
        <v>0.17708333333333331</v>
      </c>
      <c r="AY7" s="51" t="s">
        <v>51</v>
      </c>
      <c r="AZ7" s="34">
        <v>43317</v>
      </c>
      <c r="BA7" s="52"/>
      <c r="BB7" s="52"/>
      <c r="BC7" s="52"/>
      <c r="BD7" s="53"/>
      <c r="BE7" s="54"/>
      <c r="BF7" s="146">
        <v>43348</v>
      </c>
      <c r="BG7" s="165">
        <v>0</v>
      </c>
      <c r="BH7" s="165">
        <v>0</v>
      </c>
      <c r="BI7" s="188">
        <v>0</v>
      </c>
      <c r="BJ7" s="163">
        <f t="shared" si="10"/>
        <v>0</v>
      </c>
      <c r="BK7" s="140" t="s">
        <v>52</v>
      </c>
      <c r="BL7" s="146">
        <v>43378</v>
      </c>
      <c r="BM7" s="151"/>
      <c r="BN7" s="151"/>
      <c r="BO7" s="185"/>
      <c r="BP7" s="163">
        <f t="shared" si="5"/>
        <v>0</v>
      </c>
      <c r="BQ7" s="167" t="s">
        <v>147</v>
      </c>
      <c r="BR7" s="146">
        <v>43409</v>
      </c>
      <c r="BS7" s="154">
        <v>0.29166666666666669</v>
      </c>
      <c r="BT7" s="162">
        <v>0.66666666666666663</v>
      </c>
      <c r="BU7" s="185">
        <v>4.1666666666666664E-2</v>
      </c>
      <c r="BV7" s="152">
        <f>BT7-BS7-BU7</f>
        <v>0.33333333333333326</v>
      </c>
      <c r="BW7" s="153"/>
      <c r="BX7" s="146">
        <v>43439</v>
      </c>
      <c r="BY7" s="161">
        <v>0.35416666666666669</v>
      </c>
      <c r="BZ7" s="161">
        <v>0.66666666666666663</v>
      </c>
      <c r="CA7" s="154">
        <v>2.0833333333333332E-2</v>
      </c>
      <c r="CB7" s="156">
        <f>BZ7-BY7-CA7</f>
        <v>0.29166666666666663</v>
      </c>
      <c r="CC7" s="153"/>
    </row>
    <row r="8" spans="1:81" x14ac:dyDescent="0.25">
      <c r="A8" s="61" t="s">
        <v>13</v>
      </c>
      <c r="B8" s="49">
        <v>94.5</v>
      </c>
      <c r="C8" s="89">
        <v>139.15</v>
      </c>
      <c r="D8" s="50">
        <f t="shared" si="12"/>
        <v>44.650000000000006</v>
      </c>
      <c r="E8" s="50">
        <f>B8*0.2</f>
        <v>18.900000000000002</v>
      </c>
      <c r="F8" s="86"/>
      <c r="G8" s="111"/>
      <c r="H8" s="117">
        <f>D8-E8</f>
        <v>25.750000000000004</v>
      </c>
      <c r="J8" s="34">
        <v>43106</v>
      </c>
      <c r="K8" s="52"/>
      <c r="L8" s="52"/>
      <c r="M8" s="52"/>
      <c r="N8" s="53"/>
      <c r="O8" s="54"/>
      <c r="P8" s="34">
        <v>43137</v>
      </c>
      <c r="Q8" s="17">
        <v>0.3125</v>
      </c>
      <c r="R8" s="17">
        <v>0.5</v>
      </c>
      <c r="S8" s="17"/>
      <c r="T8" s="18">
        <f t="shared" si="14"/>
        <v>0.1875</v>
      </c>
      <c r="U8" s="19"/>
      <c r="V8" s="34">
        <v>43165</v>
      </c>
      <c r="W8" s="17">
        <v>0.3125</v>
      </c>
      <c r="X8" s="17">
        <v>0.5</v>
      </c>
      <c r="Y8" s="17"/>
      <c r="Z8" s="18">
        <f t="shared" si="15"/>
        <v>0.1875</v>
      </c>
      <c r="AA8" s="19"/>
      <c r="AB8" s="34">
        <v>43196</v>
      </c>
      <c r="AC8" s="17">
        <v>0.3125</v>
      </c>
      <c r="AD8" s="17">
        <v>0.72916666666666663</v>
      </c>
      <c r="AE8" s="17">
        <v>4.1666666666666664E-2</v>
      </c>
      <c r="AF8" s="18">
        <f t="shared" si="6"/>
        <v>0.37499999999999994</v>
      </c>
      <c r="AG8" s="19"/>
      <c r="AH8" s="34">
        <v>43226</v>
      </c>
      <c r="AI8" s="52"/>
      <c r="AJ8" s="52"/>
      <c r="AK8" s="52"/>
      <c r="AL8" s="53"/>
      <c r="AM8" s="54"/>
      <c r="AN8" s="34">
        <v>43257</v>
      </c>
      <c r="AO8" s="17">
        <v>0.29166666666666669</v>
      </c>
      <c r="AP8" s="17">
        <v>0.5</v>
      </c>
      <c r="AQ8" s="17"/>
      <c r="AR8" s="18">
        <f t="shared" si="11"/>
        <v>0.20833333333333331</v>
      </c>
      <c r="AS8" s="19"/>
      <c r="AT8" s="34">
        <v>43287</v>
      </c>
      <c r="AU8" s="17">
        <v>0.29166666666666669</v>
      </c>
      <c r="AV8" s="17">
        <v>0.46875</v>
      </c>
      <c r="AW8" s="17"/>
      <c r="AX8" s="18">
        <f t="shared" si="7"/>
        <v>0.17708333333333331</v>
      </c>
      <c r="AY8" s="51" t="s">
        <v>51</v>
      </c>
      <c r="AZ8" s="34">
        <v>43318</v>
      </c>
      <c r="BA8" s="17">
        <v>0.29166666666666669</v>
      </c>
      <c r="BB8" s="17">
        <v>0.72916666666666663</v>
      </c>
      <c r="BC8" s="17">
        <v>7.2916666666666671E-2</v>
      </c>
      <c r="BD8" s="18">
        <f t="shared" ref="BD8:BD12" si="16">BB8-BA8-BC8</f>
        <v>0.36458333333333326</v>
      </c>
      <c r="BE8" s="19"/>
      <c r="BF8" s="146">
        <v>43349</v>
      </c>
      <c r="BG8" s="162">
        <v>0.4375</v>
      </c>
      <c r="BH8" s="151">
        <v>0.6875</v>
      </c>
      <c r="BI8" s="185">
        <v>4.1666666666666664E-2</v>
      </c>
      <c r="BJ8" s="152">
        <f t="shared" si="10"/>
        <v>0.20833333333333334</v>
      </c>
      <c r="BK8" s="153"/>
      <c r="BL8" s="146">
        <v>43379</v>
      </c>
      <c r="BM8" s="147"/>
      <c r="BN8" s="147"/>
      <c r="BO8" s="147"/>
      <c r="BP8" s="148"/>
      <c r="BQ8" s="149"/>
      <c r="BR8" s="146">
        <v>43410</v>
      </c>
      <c r="BS8" s="154"/>
      <c r="BT8" s="151"/>
      <c r="BU8" s="185"/>
      <c r="BV8" s="163">
        <f t="shared" ref="BV8" si="17">BT8-BS8-BU8</f>
        <v>0</v>
      </c>
      <c r="BW8" s="167" t="s">
        <v>147</v>
      </c>
      <c r="BX8" s="146">
        <v>43440</v>
      </c>
      <c r="BY8" s="178"/>
      <c r="BZ8" s="178"/>
      <c r="CA8" s="154"/>
      <c r="CB8" s="175">
        <f>BZ8-BY8-CA8</f>
        <v>0</v>
      </c>
      <c r="CC8" s="167" t="s">
        <v>147</v>
      </c>
    </row>
    <row r="9" spans="1:81" x14ac:dyDescent="0.25">
      <c r="A9" s="61" t="s">
        <v>14</v>
      </c>
      <c r="B9" s="49">
        <v>90</v>
      </c>
      <c r="C9" s="90">
        <v>171.75</v>
      </c>
      <c r="D9" s="50">
        <f t="shared" si="12"/>
        <v>81.75</v>
      </c>
      <c r="E9" s="83"/>
      <c r="F9" s="87">
        <f>B9*0.4</f>
        <v>36</v>
      </c>
      <c r="G9" s="111"/>
      <c r="H9" s="117">
        <f>D9-F9</f>
        <v>45.75</v>
      </c>
      <c r="J9" s="34">
        <v>43107</v>
      </c>
      <c r="K9" s="52"/>
      <c r="L9" s="52"/>
      <c r="M9" s="52"/>
      <c r="N9" s="53"/>
      <c r="O9" s="54"/>
      <c r="P9" s="34">
        <v>43138</v>
      </c>
      <c r="Q9" s="17">
        <v>0.3125</v>
      </c>
      <c r="R9" s="78">
        <v>0.54166666666666663</v>
      </c>
      <c r="S9" s="17"/>
      <c r="T9" s="18">
        <f t="shared" si="14"/>
        <v>0.22916666666666663</v>
      </c>
      <c r="U9" s="19"/>
      <c r="V9" s="34">
        <v>43166</v>
      </c>
      <c r="W9" s="17">
        <v>0.3125</v>
      </c>
      <c r="X9" s="17">
        <v>0.54166666666666663</v>
      </c>
      <c r="Y9" s="17"/>
      <c r="Z9" s="18">
        <f t="shared" si="15"/>
        <v>0.22916666666666663</v>
      </c>
      <c r="AA9" s="19" t="s">
        <v>67</v>
      </c>
      <c r="AB9" s="34">
        <v>43197</v>
      </c>
      <c r="AC9" s="52">
        <v>0.29166666666666669</v>
      </c>
      <c r="AD9" s="52">
        <v>0.83333333333333337</v>
      </c>
      <c r="AE9" s="52">
        <v>4.1666666666666664E-2</v>
      </c>
      <c r="AF9" s="53">
        <f t="shared" si="6"/>
        <v>0.50000000000000011</v>
      </c>
      <c r="AG9" s="54"/>
      <c r="AH9" s="34">
        <v>43227</v>
      </c>
      <c r="AI9" s="17">
        <v>0.29166666666666669</v>
      </c>
      <c r="AJ9" s="17">
        <v>0.70833333333333337</v>
      </c>
      <c r="AK9" s="17">
        <v>4.1666666666666664E-2</v>
      </c>
      <c r="AL9" s="18">
        <f t="shared" ref="AL9:AL11" si="18">AJ9-AI9-AK9</f>
        <v>0.375</v>
      </c>
      <c r="AM9" s="19" t="s">
        <v>101</v>
      </c>
      <c r="AN9" s="34">
        <v>43258</v>
      </c>
      <c r="AO9" s="17">
        <v>0.29166666666666669</v>
      </c>
      <c r="AP9" s="17">
        <v>0.375</v>
      </c>
      <c r="AQ9" s="17"/>
      <c r="AR9" s="18">
        <f t="shared" si="11"/>
        <v>8.3333333333333315E-2</v>
      </c>
      <c r="AS9" s="19"/>
      <c r="AT9" s="34">
        <v>43288</v>
      </c>
      <c r="AU9" s="52"/>
      <c r="AV9" s="52"/>
      <c r="AW9" s="52"/>
      <c r="AX9" s="53"/>
      <c r="AY9" s="54"/>
      <c r="AZ9" s="34">
        <v>43319</v>
      </c>
      <c r="BA9" s="17">
        <v>0.29166666666666669</v>
      </c>
      <c r="BB9" s="17">
        <v>0.5625</v>
      </c>
      <c r="BC9" s="17">
        <v>2.0833333333333332E-2</v>
      </c>
      <c r="BD9" s="18">
        <f t="shared" si="16"/>
        <v>0.24999999999999997</v>
      </c>
      <c r="BE9" s="19"/>
      <c r="BF9" s="146">
        <v>43350</v>
      </c>
      <c r="BG9" s="151">
        <v>0.29166666666666669</v>
      </c>
      <c r="BH9" s="162">
        <v>0.70833333333333337</v>
      </c>
      <c r="BI9" s="185">
        <v>4.1666666666666664E-2</v>
      </c>
      <c r="BJ9" s="152">
        <f t="shared" si="10"/>
        <v>0.375</v>
      </c>
      <c r="BK9" s="153"/>
      <c r="BL9" s="146">
        <v>43380</v>
      </c>
      <c r="BM9" s="147"/>
      <c r="BN9" s="150"/>
      <c r="BO9" s="147"/>
      <c r="BP9" s="148"/>
      <c r="BQ9" s="149"/>
      <c r="BR9" s="146">
        <v>43411</v>
      </c>
      <c r="BS9" s="154">
        <v>0.29166666666666669</v>
      </c>
      <c r="BT9" s="162">
        <v>0.6875</v>
      </c>
      <c r="BU9" s="185">
        <v>4.1666666666666664E-2</v>
      </c>
      <c r="BV9" s="152">
        <f>BT9-BS9-BU9</f>
        <v>0.35416666666666663</v>
      </c>
      <c r="BW9" s="153"/>
      <c r="BX9" s="146">
        <v>43441</v>
      </c>
      <c r="BY9" s="178"/>
      <c r="BZ9" s="178"/>
      <c r="CA9" s="154"/>
      <c r="CB9" s="175">
        <f>BZ9-BY9-CA9</f>
        <v>0</v>
      </c>
      <c r="CC9" s="167" t="s">
        <v>147</v>
      </c>
    </row>
    <row r="10" spans="1:81" x14ac:dyDescent="0.25">
      <c r="A10" s="61" t="s">
        <v>0</v>
      </c>
      <c r="B10" s="49">
        <v>94.5</v>
      </c>
      <c r="C10" s="88">
        <v>132.4</v>
      </c>
      <c r="D10" s="50">
        <f t="shared" si="12"/>
        <v>37.900000000000006</v>
      </c>
      <c r="E10" s="83"/>
      <c r="F10" s="87">
        <f>B10*0.4</f>
        <v>37.800000000000004</v>
      </c>
      <c r="G10" s="111"/>
      <c r="H10" s="117">
        <f>D10-F10</f>
        <v>0.10000000000000142</v>
      </c>
      <c r="J10" s="34">
        <v>43108</v>
      </c>
      <c r="K10" s="17">
        <v>0.3125</v>
      </c>
      <c r="L10" s="17">
        <v>0.70833333333333337</v>
      </c>
      <c r="M10" s="17">
        <v>4.1666666666666664E-2</v>
      </c>
      <c r="N10" s="18">
        <f t="shared" ref="N10:N14" si="19">L10-K10-M10</f>
        <v>0.35416666666666669</v>
      </c>
      <c r="O10" s="19" t="s">
        <v>46</v>
      </c>
      <c r="P10" s="34">
        <v>43139</v>
      </c>
      <c r="Q10" s="17">
        <v>0.3125</v>
      </c>
      <c r="R10" s="17">
        <v>0.5</v>
      </c>
      <c r="S10" s="17"/>
      <c r="T10" s="18">
        <f t="shared" si="14"/>
        <v>0.1875</v>
      </c>
      <c r="U10" s="19"/>
      <c r="V10" s="34">
        <v>43167</v>
      </c>
      <c r="W10" s="17">
        <v>0.3125</v>
      </c>
      <c r="X10" s="17">
        <v>0.5</v>
      </c>
      <c r="Y10" s="17"/>
      <c r="Z10" s="18">
        <f t="shared" si="15"/>
        <v>0.1875</v>
      </c>
      <c r="AA10" s="19"/>
      <c r="AB10" s="34">
        <v>43198</v>
      </c>
      <c r="AC10" s="52"/>
      <c r="AD10" s="52"/>
      <c r="AE10" s="52"/>
      <c r="AF10" s="53"/>
      <c r="AG10" s="54"/>
      <c r="AH10" s="34">
        <v>43228</v>
      </c>
      <c r="AI10" s="17">
        <v>0.29166666666666669</v>
      </c>
      <c r="AJ10" s="17">
        <v>0.63541666666666663</v>
      </c>
      <c r="AK10" s="17">
        <v>4.1666666666666664E-2</v>
      </c>
      <c r="AL10" s="18">
        <f t="shared" si="18"/>
        <v>0.30208333333333326</v>
      </c>
      <c r="AM10" s="19" t="s">
        <v>66</v>
      </c>
      <c r="AN10" s="34">
        <v>43259</v>
      </c>
      <c r="AO10" s="137">
        <v>0</v>
      </c>
      <c r="AP10" s="137">
        <v>0</v>
      </c>
      <c r="AQ10" s="137">
        <v>0</v>
      </c>
      <c r="AR10" s="138">
        <f t="shared" si="11"/>
        <v>0</v>
      </c>
      <c r="AS10" s="139" t="s">
        <v>117</v>
      </c>
      <c r="AT10" s="34">
        <v>43289</v>
      </c>
      <c r="AU10" s="52"/>
      <c r="AV10" s="52"/>
      <c r="AW10" s="52"/>
      <c r="AX10" s="53"/>
      <c r="AY10" s="54"/>
      <c r="AZ10" s="34">
        <v>43320</v>
      </c>
      <c r="BA10" s="17">
        <v>0.29166666666666669</v>
      </c>
      <c r="BB10" s="17">
        <v>0.6875</v>
      </c>
      <c r="BC10" s="17">
        <v>4.1666666666666664E-2</v>
      </c>
      <c r="BD10" s="18">
        <f t="shared" si="16"/>
        <v>0.35416666666666663</v>
      </c>
      <c r="BE10" s="19"/>
      <c r="BF10" s="146">
        <v>43351</v>
      </c>
      <c r="BG10" s="147"/>
      <c r="BH10" s="147"/>
      <c r="BI10" s="147"/>
      <c r="BJ10" s="148"/>
      <c r="BK10" s="149"/>
      <c r="BL10" s="146">
        <v>43381</v>
      </c>
      <c r="BM10" s="151"/>
      <c r="BN10" s="151"/>
      <c r="BO10" s="185"/>
      <c r="BP10" s="163">
        <f t="shared" ref="BP10:BP14" si="20">BN10-BM10-BO10</f>
        <v>0</v>
      </c>
      <c r="BQ10" s="167" t="s">
        <v>147</v>
      </c>
      <c r="BR10" s="146">
        <v>43412</v>
      </c>
      <c r="BS10" s="154">
        <v>0.29166666666666669</v>
      </c>
      <c r="BT10" s="162">
        <v>0.72916666666666663</v>
      </c>
      <c r="BU10" s="185">
        <v>7.2916666666666671E-2</v>
      </c>
      <c r="BV10" s="152">
        <f t="shared" ref="BV10" si="21">BT10-BS10-BU10</f>
        <v>0.36458333333333326</v>
      </c>
      <c r="BW10" s="153"/>
      <c r="BX10" s="146">
        <v>43442</v>
      </c>
      <c r="BY10" s="179"/>
      <c r="BZ10" s="179"/>
      <c r="CA10" s="147"/>
      <c r="CB10" s="148"/>
      <c r="CC10" s="149"/>
    </row>
    <row r="11" spans="1:81" x14ac:dyDescent="0.25">
      <c r="A11" s="109" t="s">
        <v>25</v>
      </c>
      <c r="B11" s="49">
        <v>89.25</v>
      </c>
      <c r="C11" s="88">
        <v>115</v>
      </c>
      <c r="D11" s="50">
        <f t="shared" si="12"/>
        <v>25.75</v>
      </c>
      <c r="E11" s="83"/>
      <c r="F11" s="86"/>
      <c r="G11" s="112">
        <f>B11*0.4</f>
        <v>35.700000000000003</v>
      </c>
      <c r="H11" s="117">
        <f>D11-G11</f>
        <v>-9.9500000000000028</v>
      </c>
      <c r="J11" s="34">
        <v>43109</v>
      </c>
      <c r="K11" s="17">
        <v>0.3125</v>
      </c>
      <c r="L11" s="17">
        <v>0.41666666666666669</v>
      </c>
      <c r="M11" s="17"/>
      <c r="N11" s="18">
        <f t="shared" si="19"/>
        <v>0.10416666666666669</v>
      </c>
      <c r="O11" s="19"/>
      <c r="P11" s="34">
        <v>43140</v>
      </c>
      <c r="Q11" s="78">
        <v>0.27083333333333331</v>
      </c>
      <c r="R11" s="78">
        <v>0.72916666666666663</v>
      </c>
      <c r="S11" s="17">
        <v>4.1666666666666664E-2</v>
      </c>
      <c r="T11" s="18">
        <f t="shared" si="14"/>
        <v>0.41666666666666663</v>
      </c>
      <c r="U11" s="19"/>
      <c r="V11" s="34">
        <v>43168</v>
      </c>
      <c r="W11" s="17">
        <v>0.3125</v>
      </c>
      <c r="X11" s="17">
        <v>0.5</v>
      </c>
      <c r="Y11" s="17"/>
      <c r="Z11" s="18">
        <f t="shared" si="15"/>
        <v>0.1875</v>
      </c>
      <c r="AA11" s="19"/>
      <c r="AB11" s="34">
        <v>43199</v>
      </c>
      <c r="AC11" s="17">
        <v>0.3125</v>
      </c>
      <c r="AD11" s="17">
        <v>0.5</v>
      </c>
      <c r="AE11" s="17"/>
      <c r="AF11" s="18">
        <f t="shared" ref="AF11:AF16" si="22">AD11-AC11-AE11</f>
        <v>0.1875</v>
      </c>
      <c r="AG11" s="19"/>
      <c r="AH11" s="34">
        <v>43229</v>
      </c>
      <c r="AI11" s="17">
        <v>0.29166666666666669</v>
      </c>
      <c r="AJ11" s="17">
        <v>0.47916666666666669</v>
      </c>
      <c r="AK11" s="17"/>
      <c r="AL11" s="18">
        <f t="shared" si="18"/>
        <v>0.1875</v>
      </c>
      <c r="AM11" s="19"/>
      <c r="AN11" s="34">
        <v>43260</v>
      </c>
      <c r="AO11" s="52"/>
      <c r="AP11" s="52"/>
      <c r="AQ11" s="52"/>
      <c r="AR11" s="53"/>
      <c r="AS11" s="54"/>
      <c r="AT11" s="34">
        <v>43290</v>
      </c>
      <c r="AU11" s="17">
        <v>0.29166666666666669</v>
      </c>
      <c r="AV11" s="17">
        <v>0.70833333333333337</v>
      </c>
      <c r="AW11" s="17">
        <v>4.1666666666666664E-2</v>
      </c>
      <c r="AX11" s="18">
        <f t="shared" ref="AX11:AX15" si="23">AV11-AU11-AW11</f>
        <v>0.375</v>
      </c>
      <c r="AY11" s="19"/>
      <c r="AZ11" s="34">
        <v>43321</v>
      </c>
      <c r="BA11" s="17">
        <v>0.29166666666666669</v>
      </c>
      <c r="BB11" s="17">
        <v>0.72916666666666663</v>
      </c>
      <c r="BC11" s="17">
        <v>4.1666666666666664E-2</v>
      </c>
      <c r="BD11" s="18">
        <f t="shared" si="16"/>
        <v>0.39583333333333326</v>
      </c>
      <c r="BE11" s="19"/>
      <c r="BF11" s="146">
        <v>43352</v>
      </c>
      <c r="BG11" s="147"/>
      <c r="BH11" s="150"/>
      <c r="BI11" s="147"/>
      <c r="BJ11" s="148"/>
      <c r="BK11" s="149"/>
      <c r="BL11" s="146">
        <v>43382</v>
      </c>
      <c r="BM11" s="151"/>
      <c r="BN11" s="151"/>
      <c r="BO11" s="185"/>
      <c r="BP11" s="163">
        <f t="shared" si="20"/>
        <v>0</v>
      </c>
      <c r="BQ11" s="167" t="s">
        <v>147</v>
      </c>
      <c r="BR11" s="146">
        <v>43413</v>
      </c>
      <c r="BS11" s="154">
        <v>0.29166666666666669</v>
      </c>
      <c r="BT11" s="162">
        <v>0.72916666666666663</v>
      </c>
      <c r="BU11" s="185">
        <v>6.25E-2</v>
      </c>
      <c r="BV11" s="152">
        <f>BT11-BS11-BU11</f>
        <v>0.37499999999999994</v>
      </c>
      <c r="BW11" s="153"/>
      <c r="BX11" s="146">
        <v>43443</v>
      </c>
      <c r="BY11" s="179"/>
      <c r="BZ11" s="179"/>
      <c r="CA11" s="147"/>
      <c r="CB11" s="148"/>
      <c r="CC11" s="149"/>
    </row>
    <row r="12" spans="1:81" x14ac:dyDescent="0.25">
      <c r="A12" s="61" t="s">
        <v>16</v>
      </c>
      <c r="B12" s="49">
        <v>93.5</v>
      </c>
      <c r="C12" s="88">
        <v>182.25</v>
      </c>
      <c r="D12" s="50">
        <f t="shared" si="12"/>
        <v>88.75</v>
      </c>
      <c r="E12" s="83"/>
      <c r="F12" s="86"/>
      <c r="G12" s="112">
        <f t="shared" ref="G12:G17" si="24">B12*0.4</f>
        <v>37.4</v>
      </c>
      <c r="H12" s="117">
        <f t="shared" ref="H12:H17" si="25">D12-G12</f>
        <v>51.35</v>
      </c>
      <c r="J12" s="34">
        <v>43110</v>
      </c>
      <c r="K12" s="17">
        <v>0.3125</v>
      </c>
      <c r="L12" s="17">
        <v>0.5</v>
      </c>
      <c r="M12" s="17"/>
      <c r="N12" s="18">
        <f t="shared" si="19"/>
        <v>0.1875</v>
      </c>
      <c r="O12" s="19"/>
      <c r="P12" s="34">
        <v>43141</v>
      </c>
      <c r="Q12" s="52"/>
      <c r="R12" s="52"/>
      <c r="S12" s="52"/>
      <c r="T12" s="53"/>
      <c r="U12" s="54"/>
      <c r="V12" s="34">
        <v>43169</v>
      </c>
      <c r="W12" s="52"/>
      <c r="X12" s="52"/>
      <c r="Y12" s="52"/>
      <c r="Z12" s="53"/>
      <c r="AA12" s="54"/>
      <c r="AB12" s="34">
        <v>43200</v>
      </c>
      <c r="AC12" s="17">
        <v>0.3125</v>
      </c>
      <c r="AD12" s="17">
        <v>0.5</v>
      </c>
      <c r="AE12" s="17"/>
      <c r="AF12" s="18">
        <f t="shared" si="22"/>
        <v>0.1875</v>
      </c>
      <c r="AG12" s="19"/>
      <c r="AH12" s="34">
        <v>43230</v>
      </c>
      <c r="AI12" s="35"/>
      <c r="AJ12" s="35"/>
      <c r="AK12" s="35"/>
      <c r="AL12" s="36"/>
      <c r="AM12" s="51" t="s">
        <v>30</v>
      </c>
      <c r="AN12" s="34">
        <v>43261</v>
      </c>
      <c r="AO12" s="52"/>
      <c r="AP12" s="52"/>
      <c r="AQ12" s="52"/>
      <c r="AR12" s="53"/>
      <c r="AS12" s="54"/>
      <c r="AT12" s="34">
        <v>43291</v>
      </c>
      <c r="AU12" s="17">
        <v>0.29166666666666669</v>
      </c>
      <c r="AV12" s="17">
        <v>0.70833333333333337</v>
      </c>
      <c r="AW12" s="17">
        <v>4.1666666666666664E-2</v>
      </c>
      <c r="AX12" s="18">
        <f t="shared" si="23"/>
        <v>0.375</v>
      </c>
      <c r="AY12" s="19"/>
      <c r="AZ12" s="34">
        <v>43322</v>
      </c>
      <c r="BA12" s="35">
        <v>0</v>
      </c>
      <c r="BB12" s="35">
        <v>0</v>
      </c>
      <c r="BC12" s="35">
        <v>0</v>
      </c>
      <c r="BD12" s="36">
        <f t="shared" si="16"/>
        <v>0</v>
      </c>
      <c r="BE12" s="51" t="s">
        <v>138</v>
      </c>
      <c r="BF12" s="146">
        <v>43353</v>
      </c>
      <c r="BG12" s="151">
        <v>0.29166666666666669</v>
      </c>
      <c r="BH12" s="151">
        <v>0.6875</v>
      </c>
      <c r="BI12" s="185">
        <v>4.1666666666666664E-2</v>
      </c>
      <c r="BJ12" s="152">
        <f t="shared" ref="BJ12:BJ15" si="26">BH12-BG12-BI12</f>
        <v>0.35416666666666663</v>
      </c>
      <c r="BK12" s="153"/>
      <c r="BL12" s="146">
        <v>43383</v>
      </c>
      <c r="BM12" s="151"/>
      <c r="BN12" s="151"/>
      <c r="BO12" s="185"/>
      <c r="BP12" s="163">
        <f t="shared" si="20"/>
        <v>0</v>
      </c>
      <c r="BQ12" s="167" t="s">
        <v>147</v>
      </c>
      <c r="BR12" s="146">
        <v>43414</v>
      </c>
      <c r="BS12" s="147"/>
      <c r="BT12" s="147"/>
      <c r="BU12" s="147"/>
      <c r="BV12" s="148"/>
      <c r="BW12" s="149"/>
      <c r="BX12" s="146">
        <v>43444</v>
      </c>
      <c r="BY12" s="178"/>
      <c r="BZ12" s="178"/>
      <c r="CA12" s="154"/>
      <c r="CB12" s="175">
        <f>BZ12-BY12-CA12</f>
        <v>0</v>
      </c>
      <c r="CC12" s="167" t="s">
        <v>147</v>
      </c>
    </row>
    <row r="13" spans="1:81" x14ac:dyDescent="0.25">
      <c r="A13" s="61" t="s">
        <v>17</v>
      </c>
      <c r="B13" s="49">
        <v>93.5</v>
      </c>
      <c r="C13" s="88">
        <v>195.75</v>
      </c>
      <c r="D13" s="50">
        <f t="shared" si="12"/>
        <v>102.25</v>
      </c>
      <c r="E13" s="83"/>
      <c r="F13" s="86"/>
      <c r="G13" s="112">
        <f t="shared" si="24"/>
        <v>37.4</v>
      </c>
      <c r="H13" s="117">
        <f t="shared" si="25"/>
        <v>64.849999999999994</v>
      </c>
      <c r="J13" s="34">
        <v>43111</v>
      </c>
      <c r="K13" s="17">
        <v>0.3125</v>
      </c>
      <c r="L13" s="17">
        <v>0.5</v>
      </c>
      <c r="M13" s="17"/>
      <c r="N13" s="18">
        <f t="shared" si="19"/>
        <v>0.1875</v>
      </c>
      <c r="O13" s="19"/>
      <c r="P13" s="34">
        <v>43142</v>
      </c>
      <c r="Q13" s="52"/>
      <c r="R13" s="52"/>
      <c r="S13" s="52"/>
      <c r="T13" s="53"/>
      <c r="U13" s="54"/>
      <c r="V13" s="34">
        <v>43170</v>
      </c>
      <c r="W13" s="52"/>
      <c r="X13" s="52"/>
      <c r="Y13" s="52"/>
      <c r="Z13" s="53"/>
      <c r="AA13" s="54"/>
      <c r="AB13" s="34">
        <v>43201</v>
      </c>
      <c r="AC13" s="17">
        <v>0.3125</v>
      </c>
      <c r="AD13" s="17">
        <v>0.77083333333333337</v>
      </c>
      <c r="AE13" s="17">
        <v>4.1666666666666664E-2</v>
      </c>
      <c r="AF13" s="18">
        <f t="shared" si="22"/>
        <v>0.41666666666666669</v>
      </c>
      <c r="AG13" s="19"/>
      <c r="AH13" s="34">
        <v>43231</v>
      </c>
      <c r="AI13" s="17">
        <v>0.29166666666666669</v>
      </c>
      <c r="AJ13" s="17">
        <v>0.51666666666666672</v>
      </c>
      <c r="AK13" s="17"/>
      <c r="AL13" s="18">
        <f t="shared" ref="AL13" si="27">AJ13-AI13-AK13</f>
        <v>0.22500000000000003</v>
      </c>
      <c r="AM13" s="51" t="s">
        <v>45</v>
      </c>
      <c r="AN13" s="34">
        <v>43262</v>
      </c>
      <c r="AO13" s="17">
        <v>0.29166666666666669</v>
      </c>
      <c r="AP13" s="17">
        <v>0.46875</v>
      </c>
      <c r="AQ13" s="17"/>
      <c r="AR13" s="18">
        <f t="shared" ref="AR13:AR17" si="28">AP13-AO13-AQ13</f>
        <v>0.17708333333333331</v>
      </c>
      <c r="AS13" s="19"/>
      <c r="AT13" s="34">
        <v>43292</v>
      </c>
      <c r="AU13" s="17">
        <v>0.29166666666666669</v>
      </c>
      <c r="AV13" s="17">
        <v>0.70833333333333337</v>
      </c>
      <c r="AW13" s="17">
        <v>4.1666666666666664E-2</v>
      </c>
      <c r="AX13" s="18">
        <f t="shared" si="23"/>
        <v>0.375</v>
      </c>
      <c r="AY13" s="19"/>
      <c r="AZ13" s="34">
        <v>43323</v>
      </c>
      <c r="BA13" s="52"/>
      <c r="BB13" s="52"/>
      <c r="BC13" s="52"/>
      <c r="BD13" s="53"/>
      <c r="BE13" s="54"/>
      <c r="BF13" s="146">
        <v>43354</v>
      </c>
      <c r="BG13" s="165">
        <v>0</v>
      </c>
      <c r="BH13" s="165">
        <v>0</v>
      </c>
      <c r="BI13" s="188">
        <v>0</v>
      </c>
      <c r="BJ13" s="163">
        <f t="shared" si="26"/>
        <v>0</v>
      </c>
      <c r="BK13" s="140" t="s">
        <v>52</v>
      </c>
      <c r="BL13" s="146">
        <v>43384</v>
      </c>
      <c r="BM13" s="151"/>
      <c r="BN13" s="151"/>
      <c r="BO13" s="185"/>
      <c r="BP13" s="163">
        <f t="shared" si="20"/>
        <v>0</v>
      </c>
      <c r="BQ13" s="167" t="s">
        <v>147</v>
      </c>
      <c r="BR13" s="146">
        <v>43415</v>
      </c>
      <c r="BS13" s="147"/>
      <c r="BT13" s="150"/>
      <c r="BU13" s="147"/>
      <c r="BV13" s="148"/>
      <c r="BW13" s="149"/>
      <c r="BX13" s="146">
        <v>43445</v>
      </c>
      <c r="BY13" s="178"/>
      <c r="BZ13" s="178"/>
      <c r="CA13" s="154"/>
      <c r="CB13" s="175">
        <f>BZ13-BY13-CA13</f>
        <v>0</v>
      </c>
      <c r="CC13" s="167" t="s">
        <v>147</v>
      </c>
    </row>
    <row r="14" spans="1:81" x14ac:dyDescent="0.25">
      <c r="A14" s="61" t="s">
        <v>18</v>
      </c>
      <c r="B14" s="49">
        <v>85</v>
      </c>
      <c r="C14" s="88">
        <v>121</v>
      </c>
      <c r="D14" s="50">
        <f t="shared" ref="D14:D17" si="29">C14-B14</f>
        <v>36</v>
      </c>
      <c r="E14" s="83"/>
      <c r="F14" s="86"/>
      <c r="G14" s="112">
        <f t="shared" si="24"/>
        <v>34</v>
      </c>
      <c r="H14" s="117">
        <f t="shared" si="25"/>
        <v>2</v>
      </c>
      <c r="J14" s="34">
        <v>43112</v>
      </c>
      <c r="K14" s="17">
        <v>0.3125</v>
      </c>
      <c r="L14" s="17">
        <v>0.54166666666666663</v>
      </c>
      <c r="M14" s="17"/>
      <c r="N14" s="18">
        <f t="shared" si="19"/>
        <v>0.22916666666666663</v>
      </c>
      <c r="O14" s="19"/>
      <c r="P14" s="34">
        <v>43143</v>
      </c>
      <c r="Q14" s="17">
        <v>0.3125</v>
      </c>
      <c r="R14" s="17">
        <v>0.5</v>
      </c>
      <c r="S14" s="17"/>
      <c r="T14" s="18">
        <f t="shared" ref="T14:T30" si="30">R14-Q14-S14</f>
        <v>0.1875</v>
      </c>
      <c r="U14" s="19"/>
      <c r="V14" s="34">
        <v>43171</v>
      </c>
      <c r="W14" s="17">
        <v>0.25</v>
      </c>
      <c r="X14" s="17">
        <v>0.70833333333333337</v>
      </c>
      <c r="Y14" s="17">
        <v>6.25E-2</v>
      </c>
      <c r="Z14" s="18">
        <f t="shared" ref="Z14:Z32" si="31">X14-W14-Y14</f>
        <v>0.39583333333333337</v>
      </c>
      <c r="AA14" s="19"/>
      <c r="AB14" s="34">
        <v>43202</v>
      </c>
      <c r="AC14" s="17">
        <v>0.3125</v>
      </c>
      <c r="AD14" s="17">
        <v>0.5</v>
      </c>
      <c r="AE14" s="17"/>
      <c r="AF14" s="18">
        <f t="shared" si="22"/>
        <v>0.1875</v>
      </c>
      <c r="AG14" s="19"/>
      <c r="AH14" s="34">
        <v>43232</v>
      </c>
      <c r="AI14" s="52"/>
      <c r="AJ14" s="52"/>
      <c r="AK14" s="52"/>
      <c r="AL14" s="53"/>
      <c r="AM14" s="54"/>
      <c r="AN14" s="34">
        <v>43263</v>
      </c>
      <c r="AO14" s="17">
        <v>0.29166666666666669</v>
      </c>
      <c r="AP14" s="17">
        <v>0.6875</v>
      </c>
      <c r="AQ14" s="17">
        <v>4.1666666666666664E-2</v>
      </c>
      <c r="AR14" s="18">
        <f t="shared" si="28"/>
        <v>0.35416666666666663</v>
      </c>
      <c r="AS14" s="105" t="s">
        <v>67</v>
      </c>
      <c r="AT14" s="34">
        <v>43293</v>
      </c>
      <c r="AU14" s="17">
        <v>0.29166666666666669</v>
      </c>
      <c r="AV14" s="17">
        <v>0.80208333333333337</v>
      </c>
      <c r="AW14" s="17">
        <v>6.25E-2</v>
      </c>
      <c r="AX14" s="18">
        <f t="shared" si="23"/>
        <v>0.44791666666666674</v>
      </c>
      <c r="AY14" s="19"/>
      <c r="AZ14" s="34">
        <v>43324</v>
      </c>
      <c r="BA14" s="52"/>
      <c r="BB14" s="52"/>
      <c r="BC14" s="52"/>
      <c r="BD14" s="53"/>
      <c r="BE14" s="54"/>
      <c r="BF14" s="146">
        <v>43355</v>
      </c>
      <c r="BG14" s="151">
        <v>0.29166666666666669</v>
      </c>
      <c r="BH14" s="162">
        <v>0.65625</v>
      </c>
      <c r="BI14" s="185">
        <v>4.1666666666666664E-2</v>
      </c>
      <c r="BJ14" s="152">
        <f t="shared" si="26"/>
        <v>0.32291666666666663</v>
      </c>
      <c r="BK14" s="153"/>
      <c r="BL14" s="146">
        <v>43385</v>
      </c>
      <c r="BM14" s="151"/>
      <c r="BN14" s="151"/>
      <c r="BO14" s="185"/>
      <c r="BP14" s="163">
        <f t="shared" si="20"/>
        <v>0</v>
      </c>
      <c r="BQ14" s="167" t="s">
        <v>147</v>
      </c>
      <c r="BR14" s="146">
        <v>43416</v>
      </c>
      <c r="BS14" s="154"/>
      <c r="BT14" s="151"/>
      <c r="BU14" s="185"/>
      <c r="BV14" s="163">
        <f t="shared" ref="BV14" si="32">BT14-BS14-BU14</f>
        <v>0</v>
      </c>
      <c r="BW14" s="167" t="s">
        <v>147</v>
      </c>
      <c r="BX14" s="146">
        <v>43446</v>
      </c>
      <c r="BY14" s="178">
        <v>0.29166666666666669</v>
      </c>
      <c r="BZ14" s="161">
        <v>0.73958333333333337</v>
      </c>
      <c r="CA14" s="154">
        <v>6.25E-2</v>
      </c>
      <c r="CB14" s="156">
        <f>BZ14-BY14-CA14</f>
        <v>0.38541666666666669</v>
      </c>
      <c r="CC14" s="153"/>
    </row>
    <row r="15" spans="1:81" x14ac:dyDescent="0.25">
      <c r="A15" s="61" t="s">
        <v>19</v>
      </c>
      <c r="B15" s="172">
        <v>97.75</v>
      </c>
      <c r="C15" s="173">
        <v>50.25</v>
      </c>
      <c r="D15" s="50">
        <f>C15-B15</f>
        <v>-47.5</v>
      </c>
      <c r="E15" s="83"/>
      <c r="F15" s="86"/>
      <c r="G15" s="112">
        <f>B15*0.4</f>
        <v>39.1</v>
      </c>
      <c r="H15" s="117">
        <f>D15-G15</f>
        <v>-86.6</v>
      </c>
      <c r="J15" s="34">
        <v>43113</v>
      </c>
      <c r="K15" s="52"/>
      <c r="L15" s="52"/>
      <c r="M15" s="52"/>
      <c r="N15" s="53"/>
      <c r="O15" s="54"/>
      <c r="P15" s="34">
        <v>43144</v>
      </c>
      <c r="Q15" s="17">
        <v>0.3125</v>
      </c>
      <c r="R15" s="17">
        <v>0.5</v>
      </c>
      <c r="S15" s="17"/>
      <c r="T15" s="18">
        <f t="shared" ref="T15" si="33">R15-Q15-S15</f>
        <v>0.1875</v>
      </c>
      <c r="U15" s="51" t="s">
        <v>45</v>
      </c>
      <c r="V15" s="34">
        <v>43172</v>
      </c>
      <c r="W15" s="17">
        <v>0.3125</v>
      </c>
      <c r="X15" s="17">
        <v>0.45833333333333331</v>
      </c>
      <c r="Y15" s="17"/>
      <c r="Z15" s="18">
        <f t="shared" si="31"/>
        <v>0.14583333333333331</v>
      </c>
      <c r="AA15" s="19"/>
      <c r="AB15" s="34">
        <v>43203</v>
      </c>
      <c r="AC15" s="17">
        <v>0.3125</v>
      </c>
      <c r="AD15" s="17">
        <v>0.5</v>
      </c>
      <c r="AE15" s="17"/>
      <c r="AF15" s="18">
        <f t="shared" si="22"/>
        <v>0.1875</v>
      </c>
      <c r="AG15" s="19"/>
      <c r="AH15" s="34">
        <v>43233</v>
      </c>
      <c r="AI15" s="52"/>
      <c r="AJ15" s="52"/>
      <c r="AK15" s="52"/>
      <c r="AL15" s="53"/>
      <c r="AM15" s="54"/>
      <c r="AN15" s="34">
        <v>43264</v>
      </c>
      <c r="AO15" s="17">
        <v>0.29166666666666669</v>
      </c>
      <c r="AP15" s="17">
        <v>0.79166666666666663</v>
      </c>
      <c r="AQ15" s="17">
        <v>4.1666666666666664E-2</v>
      </c>
      <c r="AR15" s="18">
        <f t="shared" si="28"/>
        <v>0.45833333333333326</v>
      </c>
      <c r="AS15" s="19" t="s">
        <v>46</v>
      </c>
      <c r="AT15" s="34">
        <v>43294</v>
      </c>
      <c r="AU15" s="17">
        <v>0.29166666666666669</v>
      </c>
      <c r="AV15" s="17">
        <v>0.78125</v>
      </c>
      <c r="AW15" s="17">
        <v>4.1666666666666664E-2</v>
      </c>
      <c r="AX15" s="18">
        <f t="shared" si="23"/>
        <v>0.44791666666666663</v>
      </c>
      <c r="AY15" s="19"/>
      <c r="AZ15" s="34">
        <v>43325</v>
      </c>
      <c r="BA15" s="17">
        <v>0.29166666666666669</v>
      </c>
      <c r="BB15" s="17">
        <v>0.69791666666666663</v>
      </c>
      <c r="BC15" s="17">
        <v>4.1666666666666664E-2</v>
      </c>
      <c r="BD15" s="18">
        <f t="shared" ref="BD15:BD19" si="34">BB15-BA15-BC15</f>
        <v>0.36458333333333326</v>
      </c>
      <c r="BE15" s="19"/>
      <c r="BF15" s="146">
        <v>43356</v>
      </c>
      <c r="BG15" s="151">
        <v>0.29166666666666669</v>
      </c>
      <c r="BH15" s="162">
        <v>0.70833333333333337</v>
      </c>
      <c r="BI15" s="185">
        <v>4.1666666666666664E-2</v>
      </c>
      <c r="BJ15" s="152">
        <f t="shared" si="26"/>
        <v>0.375</v>
      </c>
      <c r="BK15" s="153"/>
      <c r="BL15" s="146">
        <v>43386</v>
      </c>
      <c r="BM15" s="147"/>
      <c r="BN15" s="147"/>
      <c r="BO15" s="147"/>
      <c r="BP15" s="148"/>
      <c r="BQ15" s="149"/>
      <c r="BR15" s="146">
        <v>43417</v>
      </c>
      <c r="BS15" s="154">
        <v>0.29166666666666669</v>
      </c>
      <c r="BT15" s="162">
        <v>0.72916666666666663</v>
      </c>
      <c r="BU15" s="185">
        <v>4.1666666666666664E-2</v>
      </c>
      <c r="BV15" s="152">
        <f t="shared" ref="BV15:BV18" si="35">BT15-BS15-BU15</f>
        <v>0.39583333333333326</v>
      </c>
      <c r="BW15" s="153"/>
      <c r="BX15" s="146">
        <v>43447</v>
      </c>
      <c r="BY15" s="178">
        <v>0.29166666666666669</v>
      </c>
      <c r="BZ15" s="161">
        <v>0.73958333333333337</v>
      </c>
      <c r="CA15" s="154">
        <v>6.25E-2</v>
      </c>
      <c r="CB15" s="156">
        <f>BZ15-BY15-CA15</f>
        <v>0.38541666666666669</v>
      </c>
      <c r="CC15" s="153"/>
    </row>
    <row r="16" spans="1:81" x14ac:dyDescent="0.25">
      <c r="A16" s="61" t="s">
        <v>20</v>
      </c>
      <c r="B16" s="49">
        <v>93.5</v>
      </c>
      <c r="C16" s="90">
        <v>89.25</v>
      </c>
      <c r="D16" s="50">
        <f t="shared" si="29"/>
        <v>-4.25</v>
      </c>
      <c r="E16" s="83"/>
      <c r="F16" s="86"/>
      <c r="G16" s="112">
        <f t="shared" si="24"/>
        <v>37.4</v>
      </c>
      <c r="H16" s="117">
        <f t="shared" si="25"/>
        <v>-41.65</v>
      </c>
      <c r="J16" s="34">
        <v>43114</v>
      </c>
      <c r="K16" s="52"/>
      <c r="L16" s="52"/>
      <c r="M16" s="52"/>
      <c r="N16" s="53"/>
      <c r="O16" s="54"/>
      <c r="P16" s="34">
        <v>43145</v>
      </c>
      <c r="Q16" s="17">
        <v>0.3125</v>
      </c>
      <c r="R16" s="17">
        <v>0.5</v>
      </c>
      <c r="S16" s="17"/>
      <c r="T16" s="18">
        <f t="shared" si="30"/>
        <v>0.1875</v>
      </c>
      <c r="U16" s="19"/>
      <c r="V16" s="34">
        <v>43173</v>
      </c>
      <c r="W16" s="17">
        <v>0.3125</v>
      </c>
      <c r="X16" s="17">
        <v>0.5</v>
      </c>
      <c r="Y16" s="17"/>
      <c r="Z16" s="18">
        <f t="shared" si="31"/>
        <v>0.1875</v>
      </c>
      <c r="AA16" s="19"/>
      <c r="AB16" s="34">
        <v>43204</v>
      </c>
      <c r="AC16" s="52">
        <v>0.3125</v>
      </c>
      <c r="AD16" s="52">
        <v>0.60416666666666663</v>
      </c>
      <c r="AE16" s="52">
        <v>4.1666666666666664E-2</v>
      </c>
      <c r="AF16" s="53">
        <f t="shared" si="22"/>
        <v>0.24999999999999997</v>
      </c>
      <c r="AG16" s="54"/>
      <c r="AH16" s="34">
        <v>43234</v>
      </c>
      <c r="AI16" s="17">
        <v>0.29166666666666669</v>
      </c>
      <c r="AJ16" s="17">
        <v>0.70833333333333337</v>
      </c>
      <c r="AK16" s="17">
        <v>4.1666666666666664E-2</v>
      </c>
      <c r="AL16" s="18">
        <f t="shared" ref="AL16:AL20" si="36">AJ16-AI16-AK16</f>
        <v>0.375</v>
      </c>
      <c r="AM16" s="19" t="s">
        <v>102</v>
      </c>
      <c r="AN16" s="34">
        <v>43265</v>
      </c>
      <c r="AO16" s="17">
        <v>0.29166666666666669</v>
      </c>
      <c r="AP16" s="17">
        <v>0.70833333333333337</v>
      </c>
      <c r="AQ16" s="17">
        <v>4.1666666666666664E-2</v>
      </c>
      <c r="AR16" s="18">
        <f t="shared" si="28"/>
        <v>0.375</v>
      </c>
      <c r="AS16" s="19" t="s">
        <v>118</v>
      </c>
      <c r="AT16" s="34">
        <v>43295</v>
      </c>
      <c r="AU16" s="52"/>
      <c r="AV16" s="52"/>
      <c r="AW16" s="52"/>
      <c r="AX16" s="53"/>
      <c r="AY16" s="54"/>
      <c r="AZ16" s="34">
        <v>43326</v>
      </c>
      <c r="BA16" s="17">
        <v>0.60416666666666663</v>
      </c>
      <c r="BB16" s="17">
        <v>0.91666666666666663</v>
      </c>
      <c r="BC16" s="17">
        <v>4.1666666666666664E-2</v>
      </c>
      <c r="BD16" s="18">
        <f t="shared" si="34"/>
        <v>0.27083333333333331</v>
      </c>
      <c r="BE16" s="19"/>
      <c r="BF16" s="146">
        <v>43357</v>
      </c>
      <c r="BG16" s="151">
        <v>0.29166666666666669</v>
      </c>
      <c r="BH16" s="162">
        <v>0.69791666666666663</v>
      </c>
      <c r="BI16" s="185">
        <v>3.125E-2</v>
      </c>
      <c r="BJ16" s="152">
        <f>BH16-BG16-BI16</f>
        <v>0.37499999999999994</v>
      </c>
      <c r="BK16" s="153"/>
      <c r="BL16" s="146">
        <v>43387</v>
      </c>
      <c r="BM16" s="147"/>
      <c r="BN16" s="150"/>
      <c r="BO16" s="147"/>
      <c r="BP16" s="148"/>
      <c r="BQ16" s="149"/>
      <c r="BR16" s="146">
        <v>43418</v>
      </c>
      <c r="BS16" s="154"/>
      <c r="BT16" s="151"/>
      <c r="BU16" s="185"/>
      <c r="BV16" s="163">
        <f t="shared" si="35"/>
        <v>0</v>
      </c>
      <c r="BW16" s="167" t="s">
        <v>147</v>
      </c>
      <c r="BX16" s="146">
        <v>43448</v>
      </c>
      <c r="BY16" s="178">
        <v>0.29166666666666669</v>
      </c>
      <c r="BZ16" s="161">
        <v>0.73958333333333337</v>
      </c>
      <c r="CA16" s="154">
        <v>6.25E-2</v>
      </c>
      <c r="CB16" s="156">
        <f>BZ16-BY16-CA16</f>
        <v>0.38541666666666669</v>
      </c>
      <c r="CC16" s="153"/>
    </row>
    <row r="17" spans="1:81" ht="15.75" thickBot="1" x14ac:dyDescent="0.3">
      <c r="A17" s="62" t="s">
        <v>21</v>
      </c>
      <c r="B17" s="49">
        <v>85</v>
      </c>
      <c r="C17" s="173">
        <v>84.5</v>
      </c>
      <c r="D17" s="50">
        <f t="shared" si="29"/>
        <v>-0.5</v>
      </c>
      <c r="E17" s="83"/>
      <c r="F17" s="86"/>
      <c r="G17" s="112">
        <f t="shared" si="24"/>
        <v>34</v>
      </c>
      <c r="H17" s="117">
        <f t="shared" si="25"/>
        <v>-34.5</v>
      </c>
      <c r="J17" s="34">
        <v>43115</v>
      </c>
      <c r="K17" s="17">
        <v>0.3125</v>
      </c>
      <c r="L17" s="17">
        <v>0.5</v>
      </c>
      <c r="M17" s="17"/>
      <c r="N17" s="18">
        <f t="shared" ref="N17:N21" si="37">L17-K17-M17</f>
        <v>0.1875</v>
      </c>
      <c r="O17" s="51" t="s">
        <v>45</v>
      </c>
      <c r="P17" s="34">
        <v>43146</v>
      </c>
      <c r="Q17" s="17">
        <v>0.3125</v>
      </c>
      <c r="R17" s="17">
        <v>0.5</v>
      </c>
      <c r="S17" s="17"/>
      <c r="T17" s="18">
        <f t="shared" si="30"/>
        <v>0.1875</v>
      </c>
      <c r="U17" s="19"/>
      <c r="V17" s="34">
        <v>43174</v>
      </c>
      <c r="W17" s="17">
        <v>0.3125</v>
      </c>
      <c r="X17" s="17">
        <v>0.5</v>
      </c>
      <c r="Y17" s="17"/>
      <c r="Z17" s="18">
        <f t="shared" si="31"/>
        <v>0.1875</v>
      </c>
      <c r="AA17" s="19"/>
      <c r="AB17" s="34">
        <v>43205</v>
      </c>
      <c r="AC17" s="52"/>
      <c r="AD17" s="52"/>
      <c r="AE17" s="52"/>
      <c r="AF17" s="53"/>
      <c r="AG17" s="54"/>
      <c r="AH17" s="34">
        <v>43235</v>
      </c>
      <c r="AI17" s="17">
        <v>0.29166666666666669</v>
      </c>
      <c r="AJ17" s="17">
        <v>0.47916666666666669</v>
      </c>
      <c r="AK17" s="17"/>
      <c r="AL17" s="18">
        <f t="shared" si="36"/>
        <v>0.1875</v>
      </c>
      <c r="AM17" s="19"/>
      <c r="AN17" s="34">
        <v>43266</v>
      </c>
      <c r="AO17" s="17">
        <v>0.29166666666666669</v>
      </c>
      <c r="AP17" s="17">
        <v>0.5</v>
      </c>
      <c r="AQ17" s="17"/>
      <c r="AR17" s="18">
        <f t="shared" si="28"/>
        <v>0.20833333333333331</v>
      </c>
      <c r="AS17" s="19"/>
      <c r="AT17" s="34">
        <v>43296</v>
      </c>
      <c r="AU17" s="52"/>
      <c r="AV17" s="52"/>
      <c r="AW17" s="52"/>
      <c r="AX17" s="53"/>
      <c r="AY17" s="54"/>
      <c r="AZ17" s="34">
        <v>43327</v>
      </c>
      <c r="BA17" s="17">
        <v>0.29166666666666669</v>
      </c>
      <c r="BB17" s="17">
        <v>0.84375</v>
      </c>
      <c r="BC17" s="17">
        <v>6.25E-2</v>
      </c>
      <c r="BD17" s="18">
        <f t="shared" si="34"/>
        <v>0.48958333333333326</v>
      </c>
      <c r="BE17" s="19"/>
      <c r="BF17" s="146">
        <v>43358</v>
      </c>
      <c r="BG17" s="147"/>
      <c r="BH17" s="147"/>
      <c r="BI17" s="147"/>
      <c r="BJ17" s="148"/>
      <c r="BK17" s="149"/>
      <c r="BL17" s="146">
        <v>43388</v>
      </c>
      <c r="BM17" s="151">
        <v>0.29166666666666669</v>
      </c>
      <c r="BN17" s="162">
        <v>0.6875</v>
      </c>
      <c r="BO17" s="185">
        <v>4.1666666666666664E-2</v>
      </c>
      <c r="BP17" s="152">
        <f t="shared" ref="BP17:BP21" si="38">BN17-BM17-BO17</f>
        <v>0.35416666666666663</v>
      </c>
      <c r="BQ17" s="153"/>
      <c r="BR17" s="146">
        <v>43419</v>
      </c>
      <c r="BS17" s="154"/>
      <c r="BT17" s="151"/>
      <c r="BU17" s="185"/>
      <c r="BV17" s="163">
        <f t="shared" si="35"/>
        <v>0</v>
      </c>
      <c r="BW17" s="167" t="s">
        <v>147</v>
      </c>
      <c r="BX17" s="146">
        <v>43449</v>
      </c>
      <c r="BY17" s="179"/>
      <c r="BZ17" s="179"/>
      <c r="CA17" s="147"/>
      <c r="CB17" s="148"/>
      <c r="CC17" s="149"/>
    </row>
    <row r="18" spans="1:81" x14ac:dyDescent="0.25">
      <c r="H18" s="118"/>
      <c r="J18" s="34">
        <v>43116</v>
      </c>
      <c r="K18" s="17">
        <v>0.3125</v>
      </c>
      <c r="L18" s="17">
        <v>0.5</v>
      </c>
      <c r="M18" s="17"/>
      <c r="N18" s="18">
        <f t="shared" si="37"/>
        <v>0.1875</v>
      </c>
      <c r="O18" s="51" t="s">
        <v>45</v>
      </c>
      <c r="P18" s="34">
        <v>43147</v>
      </c>
      <c r="Q18" s="17">
        <v>0.3125</v>
      </c>
      <c r="R18" s="17">
        <v>0.5</v>
      </c>
      <c r="S18" s="17"/>
      <c r="T18" s="18">
        <f t="shared" si="30"/>
        <v>0.1875</v>
      </c>
      <c r="U18" s="19"/>
      <c r="V18" s="34">
        <v>43175</v>
      </c>
      <c r="W18" s="17">
        <v>0.29166666666666669</v>
      </c>
      <c r="X18" s="17">
        <v>0.58333333333333337</v>
      </c>
      <c r="Y18" s="17">
        <v>4.1666666666666664E-2</v>
      </c>
      <c r="Z18" s="18">
        <f t="shared" si="31"/>
        <v>0.25</v>
      </c>
      <c r="AA18" s="19"/>
      <c r="AB18" s="34">
        <v>43206</v>
      </c>
      <c r="AC18" s="17">
        <v>0.29166666666666669</v>
      </c>
      <c r="AD18" s="17">
        <v>0.75</v>
      </c>
      <c r="AE18" s="17">
        <v>4.1666666666666664E-2</v>
      </c>
      <c r="AF18" s="18">
        <f t="shared" ref="AF18:AF22" si="39">AD18-AC18-AE18</f>
        <v>0.41666666666666663</v>
      </c>
      <c r="AG18" s="19"/>
      <c r="AH18" s="34">
        <v>43236</v>
      </c>
      <c r="AI18" s="17">
        <v>0.29166666666666669</v>
      </c>
      <c r="AJ18" s="17">
        <v>0.58333333333333337</v>
      </c>
      <c r="AK18" s="17">
        <v>4.1666666666666664E-2</v>
      </c>
      <c r="AL18" s="18">
        <f t="shared" si="36"/>
        <v>0.25</v>
      </c>
      <c r="AM18" s="19" t="s">
        <v>67</v>
      </c>
      <c r="AN18" s="34">
        <v>43267</v>
      </c>
      <c r="AO18" s="52"/>
      <c r="AP18" s="52"/>
      <c r="AQ18" s="52"/>
      <c r="AR18" s="53"/>
      <c r="AS18" s="54"/>
      <c r="AT18" s="34">
        <v>43297</v>
      </c>
      <c r="AU18" s="17">
        <v>0.29166666666666669</v>
      </c>
      <c r="AV18" s="17">
        <v>0.70833333333333337</v>
      </c>
      <c r="AW18" s="17">
        <v>4.1666666666666664E-2</v>
      </c>
      <c r="AX18" s="18">
        <f t="shared" ref="AX18:AX22" si="40">AV18-AU18-AW18</f>
        <v>0.375</v>
      </c>
      <c r="AY18" s="19"/>
      <c r="AZ18" s="34">
        <v>43328</v>
      </c>
      <c r="BA18" s="17">
        <v>0.29166666666666669</v>
      </c>
      <c r="BB18" s="17">
        <v>0.72916666666666663</v>
      </c>
      <c r="BC18" s="17">
        <v>4.1666666666666664E-2</v>
      </c>
      <c r="BD18" s="18">
        <f t="shared" si="34"/>
        <v>0.39583333333333326</v>
      </c>
      <c r="BE18" s="19"/>
      <c r="BF18" s="146">
        <v>43359</v>
      </c>
      <c r="BG18" s="147"/>
      <c r="BH18" s="150"/>
      <c r="BI18" s="147"/>
      <c r="BJ18" s="148"/>
      <c r="BK18" s="149"/>
      <c r="BL18" s="146">
        <v>43389</v>
      </c>
      <c r="BM18" s="151"/>
      <c r="BN18" s="151"/>
      <c r="BO18" s="185"/>
      <c r="BP18" s="163">
        <f t="shared" si="38"/>
        <v>0</v>
      </c>
      <c r="BQ18" s="167" t="s">
        <v>147</v>
      </c>
      <c r="BR18" s="146">
        <v>43420</v>
      </c>
      <c r="BS18" s="154"/>
      <c r="BT18" s="151"/>
      <c r="BU18" s="185"/>
      <c r="BV18" s="163">
        <f t="shared" si="35"/>
        <v>0</v>
      </c>
      <c r="BW18" s="167" t="s">
        <v>147</v>
      </c>
      <c r="BX18" s="146">
        <v>43450</v>
      </c>
      <c r="BY18" s="179"/>
      <c r="BZ18" s="179"/>
      <c r="CA18" s="147"/>
      <c r="CB18" s="148"/>
      <c r="CC18" s="149"/>
    </row>
    <row r="19" spans="1:81" x14ac:dyDescent="0.25">
      <c r="A19" s="38" t="s">
        <v>32</v>
      </c>
      <c r="D19" s="72">
        <f>SUM(D3:D17)</f>
        <v>469.29999999999995</v>
      </c>
      <c r="E19" s="82">
        <f>-SUM(E6:E8)</f>
        <v>-55.800000000000011</v>
      </c>
      <c r="F19" s="82">
        <f>-SUM(F9:F17)</f>
        <v>-73.800000000000011</v>
      </c>
      <c r="G19" s="82">
        <f>-SUM(G11:G17)</f>
        <v>-255</v>
      </c>
      <c r="H19" s="119">
        <f>SUM(H6:H17)</f>
        <v>-12.300000000000004</v>
      </c>
      <c r="J19" s="34">
        <v>43117</v>
      </c>
      <c r="K19" s="17">
        <v>0.3125</v>
      </c>
      <c r="L19" s="17">
        <v>0.5</v>
      </c>
      <c r="M19" s="17"/>
      <c r="N19" s="18">
        <f t="shared" si="37"/>
        <v>0.1875</v>
      </c>
      <c r="O19" s="51" t="s">
        <v>45</v>
      </c>
      <c r="P19" s="34">
        <v>43148</v>
      </c>
      <c r="Q19" s="52"/>
      <c r="R19" s="52"/>
      <c r="S19" s="52"/>
      <c r="T19" s="53"/>
      <c r="U19" s="54"/>
      <c r="V19" s="34">
        <v>43176</v>
      </c>
      <c r="W19" s="52"/>
      <c r="X19" s="52"/>
      <c r="Y19" s="52"/>
      <c r="Z19" s="53"/>
      <c r="AA19" s="54"/>
      <c r="AB19" s="34">
        <v>43207</v>
      </c>
      <c r="AC19" s="17">
        <v>0.29166666666666669</v>
      </c>
      <c r="AD19" s="17">
        <v>0.58333333333333337</v>
      </c>
      <c r="AE19" s="17">
        <v>4.1666666666666664E-2</v>
      </c>
      <c r="AF19" s="18">
        <f t="shared" si="39"/>
        <v>0.25</v>
      </c>
      <c r="AG19" s="19"/>
      <c r="AH19" s="34">
        <v>43237</v>
      </c>
      <c r="AI19" s="17">
        <v>0.375</v>
      </c>
      <c r="AJ19" s="17">
        <v>0.5</v>
      </c>
      <c r="AK19" s="17"/>
      <c r="AL19" s="18">
        <f t="shared" si="36"/>
        <v>0.125</v>
      </c>
      <c r="AM19" s="19" t="s">
        <v>113</v>
      </c>
      <c r="AN19" s="34">
        <v>43268</v>
      </c>
      <c r="AO19" s="52"/>
      <c r="AP19" s="52"/>
      <c r="AQ19" s="52"/>
      <c r="AR19" s="53"/>
      <c r="AS19" s="54"/>
      <c r="AT19" s="34">
        <v>43298</v>
      </c>
      <c r="AU19" s="17">
        <v>0.29166666666666669</v>
      </c>
      <c r="AV19" s="17">
        <v>0.70833333333333337</v>
      </c>
      <c r="AW19" s="17">
        <v>4.1666666666666664E-2</v>
      </c>
      <c r="AX19" s="18">
        <f t="shared" si="40"/>
        <v>0.375</v>
      </c>
      <c r="AY19" s="19"/>
      <c r="AZ19" s="34">
        <v>43329</v>
      </c>
      <c r="BA19" s="17">
        <v>0.29166666666666669</v>
      </c>
      <c r="BB19" s="17">
        <v>0.70833333333333337</v>
      </c>
      <c r="BC19" s="17">
        <v>4.1666666666666664E-2</v>
      </c>
      <c r="BD19" s="18">
        <f t="shared" si="34"/>
        <v>0.375</v>
      </c>
      <c r="BE19" s="19"/>
      <c r="BF19" s="146">
        <v>43360</v>
      </c>
      <c r="BG19" s="151">
        <v>0.29166666666666669</v>
      </c>
      <c r="BH19" s="151">
        <v>0.46875</v>
      </c>
      <c r="BI19" s="185">
        <v>0</v>
      </c>
      <c r="BJ19" s="152">
        <f t="shared" ref="BJ19:BJ23" si="41">BH19-BG19-BI19</f>
        <v>0.17708333333333331</v>
      </c>
      <c r="BK19" s="167" t="s">
        <v>30</v>
      </c>
      <c r="BL19" s="146">
        <v>43390</v>
      </c>
      <c r="BM19" s="151"/>
      <c r="BN19" s="151"/>
      <c r="BO19" s="185"/>
      <c r="BP19" s="163">
        <f t="shared" si="38"/>
        <v>0</v>
      </c>
      <c r="BQ19" s="167" t="s">
        <v>147</v>
      </c>
      <c r="BR19" s="146">
        <v>43421</v>
      </c>
      <c r="BS19" s="147"/>
      <c r="BT19" s="147"/>
      <c r="BU19" s="147"/>
      <c r="BV19" s="148"/>
      <c r="BW19" s="149"/>
      <c r="BX19" s="146">
        <v>43451</v>
      </c>
      <c r="BY19" s="161">
        <v>0.25</v>
      </c>
      <c r="BZ19" s="161">
        <v>0.8125</v>
      </c>
      <c r="CA19" s="154">
        <v>4.1666666666666664E-2</v>
      </c>
      <c r="CB19" s="156">
        <f>BZ19-BY19-CA19</f>
        <v>0.52083333333333337</v>
      </c>
      <c r="CC19" s="153"/>
    </row>
    <row r="20" spans="1:81" x14ac:dyDescent="0.25">
      <c r="J20" s="34">
        <v>43118</v>
      </c>
      <c r="K20" s="17">
        <v>0.3125</v>
      </c>
      <c r="L20" s="17">
        <v>0.5</v>
      </c>
      <c r="M20" s="17"/>
      <c r="N20" s="18">
        <f t="shared" si="37"/>
        <v>0.1875</v>
      </c>
      <c r="O20" s="51" t="s">
        <v>45</v>
      </c>
      <c r="P20" s="34">
        <v>43149</v>
      </c>
      <c r="Q20" s="52"/>
      <c r="R20" s="52"/>
      <c r="S20" s="52"/>
      <c r="T20" s="53"/>
      <c r="U20" s="54"/>
      <c r="V20" s="34">
        <v>43177</v>
      </c>
      <c r="W20" s="52"/>
      <c r="X20" s="52"/>
      <c r="Y20" s="52"/>
      <c r="Z20" s="53"/>
      <c r="AA20" s="54"/>
      <c r="AB20" s="34">
        <v>43208</v>
      </c>
      <c r="AC20" s="17">
        <v>0.29166666666666669</v>
      </c>
      <c r="AD20" s="17">
        <v>0.70833333333333337</v>
      </c>
      <c r="AE20" s="17">
        <v>4.1666666666666664E-2</v>
      </c>
      <c r="AF20" s="18">
        <f t="shared" si="39"/>
        <v>0.375</v>
      </c>
      <c r="AG20" s="19"/>
      <c r="AH20" s="34">
        <v>43238</v>
      </c>
      <c r="AI20" s="17">
        <v>0.29166666666666669</v>
      </c>
      <c r="AJ20" s="17">
        <v>0.70833333333333337</v>
      </c>
      <c r="AK20" s="17">
        <v>4.1666666666666664E-2</v>
      </c>
      <c r="AL20" s="18">
        <f t="shared" si="36"/>
        <v>0.375</v>
      </c>
      <c r="AM20" s="19" t="s">
        <v>103</v>
      </c>
      <c r="AN20" s="34">
        <v>43269</v>
      </c>
      <c r="AO20" s="17">
        <v>0.29166666666666669</v>
      </c>
      <c r="AP20" s="17">
        <v>0.5</v>
      </c>
      <c r="AQ20" s="17"/>
      <c r="AR20" s="18">
        <f t="shared" ref="AR20:AR24" si="42">AP20-AO20-AQ20</f>
        <v>0.20833333333333331</v>
      </c>
      <c r="AS20" s="19"/>
      <c r="AT20" s="34">
        <v>43299</v>
      </c>
      <c r="AU20" s="17">
        <v>0.29166666666666669</v>
      </c>
      <c r="AV20" s="17">
        <v>0.86458333333333337</v>
      </c>
      <c r="AW20" s="17">
        <v>6.25E-2</v>
      </c>
      <c r="AX20" s="18">
        <f t="shared" si="40"/>
        <v>0.51041666666666674</v>
      </c>
      <c r="AY20" s="19"/>
      <c r="AZ20" s="34">
        <v>43330</v>
      </c>
      <c r="BA20" s="52"/>
      <c r="BB20" s="52"/>
      <c r="BC20" s="52"/>
      <c r="BD20" s="53"/>
      <c r="BE20" s="54"/>
      <c r="BF20" s="146">
        <v>43361</v>
      </c>
      <c r="BG20" s="151">
        <v>0.29166666666666669</v>
      </c>
      <c r="BH20" s="162">
        <v>0.69791666666666663</v>
      </c>
      <c r="BI20" s="185">
        <v>6.25E-2</v>
      </c>
      <c r="BJ20" s="152">
        <f t="shared" si="41"/>
        <v>0.34374999999999994</v>
      </c>
      <c r="BK20" s="153"/>
      <c r="BL20" s="146">
        <v>43391</v>
      </c>
      <c r="BM20" s="162">
        <v>0.41666666666666669</v>
      </c>
      <c r="BN20" s="162">
        <v>0.69791666666666663</v>
      </c>
      <c r="BO20" s="185">
        <v>4.1666666666666664E-2</v>
      </c>
      <c r="BP20" s="152">
        <f t="shared" si="38"/>
        <v>0.23958333333333329</v>
      </c>
      <c r="BQ20" s="153"/>
      <c r="BR20" s="146">
        <v>43422</v>
      </c>
      <c r="BS20" s="147"/>
      <c r="BT20" s="150"/>
      <c r="BU20" s="147"/>
      <c r="BV20" s="148"/>
      <c r="BW20" s="149"/>
      <c r="BX20" s="146">
        <v>43452</v>
      </c>
      <c r="BY20" s="178">
        <v>0.29166666666666669</v>
      </c>
      <c r="BZ20" s="161">
        <v>0.42708333333333331</v>
      </c>
      <c r="CA20" s="154">
        <v>4.1666666666666664E-2</v>
      </c>
      <c r="CB20" s="156">
        <f>BZ20-BY20-CA20</f>
        <v>9.3749999999999972E-2</v>
      </c>
      <c r="CC20" s="153"/>
    </row>
    <row r="21" spans="1:81" x14ac:dyDescent="0.25">
      <c r="A21" s="38" t="s">
        <v>26</v>
      </c>
      <c r="J21" s="34">
        <v>43119</v>
      </c>
      <c r="K21" s="17">
        <v>0.3125</v>
      </c>
      <c r="L21" s="17">
        <v>0.5</v>
      </c>
      <c r="M21" s="17"/>
      <c r="N21" s="18">
        <f t="shared" si="37"/>
        <v>0.1875</v>
      </c>
      <c r="O21" s="51" t="s">
        <v>45</v>
      </c>
      <c r="P21" s="34">
        <v>43150</v>
      </c>
      <c r="Q21" s="17">
        <v>0.3125</v>
      </c>
      <c r="R21" s="78">
        <v>0.52083333333333337</v>
      </c>
      <c r="S21" s="17"/>
      <c r="T21" s="18">
        <f t="shared" si="30"/>
        <v>0.20833333333333337</v>
      </c>
      <c r="U21" s="19"/>
      <c r="V21" s="34">
        <v>43178</v>
      </c>
      <c r="W21" s="17">
        <v>0.3125</v>
      </c>
      <c r="X21" s="17">
        <v>0.5</v>
      </c>
      <c r="Y21" s="17"/>
      <c r="Z21" s="18">
        <f t="shared" si="31"/>
        <v>0.1875</v>
      </c>
      <c r="AA21" s="19"/>
      <c r="AB21" s="34">
        <v>43209</v>
      </c>
      <c r="AC21" s="17">
        <v>0.29166666666666669</v>
      </c>
      <c r="AD21" s="17">
        <v>0.77083333333333337</v>
      </c>
      <c r="AE21" s="17">
        <v>4.1666666666666664E-2</v>
      </c>
      <c r="AF21" s="18">
        <f t="shared" si="39"/>
        <v>0.4375</v>
      </c>
      <c r="AG21" s="19"/>
      <c r="AH21" s="34">
        <v>43239</v>
      </c>
      <c r="AI21" s="52"/>
      <c r="AJ21" s="52"/>
      <c r="AK21" s="52"/>
      <c r="AL21" s="53"/>
      <c r="AM21" s="54"/>
      <c r="AN21" s="34">
        <v>43270</v>
      </c>
      <c r="AO21" s="17">
        <v>0.29166666666666669</v>
      </c>
      <c r="AP21" s="17">
        <v>0.5</v>
      </c>
      <c r="AQ21" s="17"/>
      <c r="AR21" s="18">
        <f t="shared" si="42"/>
        <v>0.20833333333333331</v>
      </c>
      <c r="AS21" s="105"/>
      <c r="AT21" s="34">
        <v>43300</v>
      </c>
      <c r="AU21" s="17">
        <v>0.29166666666666669</v>
      </c>
      <c r="AV21" s="17">
        <v>0.77083333333333337</v>
      </c>
      <c r="AW21" s="17">
        <v>4.1666666666666664E-2</v>
      </c>
      <c r="AX21" s="18">
        <f t="shared" si="40"/>
        <v>0.4375</v>
      </c>
      <c r="AY21" s="19"/>
      <c r="AZ21" s="34">
        <v>43331</v>
      </c>
      <c r="BA21" s="52"/>
      <c r="BB21" s="52"/>
      <c r="BC21" s="52"/>
      <c r="BD21" s="53"/>
      <c r="BE21" s="54"/>
      <c r="BF21" s="146">
        <v>43362</v>
      </c>
      <c r="BG21" s="151">
        <v>0.29166666666666669</v>
      </c>
      <c r="BH21" s="162">
        <v>0.71875</v>
      </c>
      <c r="BI21" s="185">
        <v>4.1666666666666664E-2</v>
      </c>
      <c r="BJ21" s="152">
        <f t="shared" si="41"/>
        <v>0.38541666666666663</v>
      </c>
      <c r="BK21" s="153"/>
      <c r="BL21" s="146">
        <v>43392</v>
      </c>
      <c r="BM21" s="151">
        <v>0.29166666666666669</v>
      </c>
      <c r="BN21" s="162">
        <v>0.65625</v>
      </c>
      <c r="BO21" s="185">
        <v>4.1666666666666664E-2</v>
      </c>
      <c r="BP21" s="152">
        <f t="shared" si="38"/>
        <v>0.32291666666666663</v>
      </c>
      <c r="BQ21" s="153"/>
      <c r="BR21" s="146">
        <v>43423</v>
      </c>
      <c r="BS21" s="154"/>
      <c r="BT21" s="151"/>
      <c r="BU21" s="185"/>
      <c r="BV21" s="163">
        <f t="shared" ref="BV21:BV23" si="43">BT21-BS21-BU21</f>
        <v>0</v>
      </c>
      <c r="BW21" s="167" t="s">
        <v>147</v>
      </c>
      <c r="BX21" s="146">
        <v>43453</v>
      </c>
      <c r="BY21" s="178">
        <v>0.29166666666666669</v>
      </c>
      <c r="BZ21" s="161">
        <v>0.72916666666666663</v>
      </c>
      <c r="CA21" s="154">
        <v>7.2916666666666671E-2</v>
      </c>
      <c r="CB21" s="156">
        <f>BZ21-BY21-CA21</f>
        <v>0.36458333333333326</v>
      </c>
      <c r="CC21" s="153"/>
    </row>
    <row r="22" spans="1:81" x14ac:dyDescent="0.25">
      <c r="A22" s="40"/>
      <c r="C22" s="39"/>
      <c r="D22" s="70"/>
      <c r="E22" s="46"/>
      <c r="F22" s="46"/>
      <c r="G22" s="46"/>
      <c r="H22" s="46"/>
      <c r="J22" s="34">
        <v>43120</v>
      </c>
      <c r="K22" s="52"/>
      <c r="L22" s="52"/>
      <c r="M22" s="52"/>
      <c r="N22" s="53"/>
      <c r="O22" s="54"/>
      <c r="P22" s="34">
        <v>43151</v>
      </c>
      <c r="Q22" s="17">
        <v>0.3125</v>
      </c>
      <c r="R22" s="17">
        <v>0.5</v>
      </c>
      <c r="S22" s="17"/>
      <c r="T22" s="18">
        <f t="shared" si="30"/>
        <v>0.1875</v>
      </c>
      <c r="U22" s="19"/>
      <c r="V22" s="34">
        <v>43179</v>
      </c>
      <c r="W22" s="17">
        <v>0.3125</v>
      </c>
      <c r="X22" s="17">
        <v>0.5</v>
      </c>
      <c r="Y22" s="17"/>
      <c r="Z22" s="18">
        <f t="shared" si="31"/>
        <v>0.1875</v>
      </c>
      <c r="AA22" s="19"/>
      <c r="AB22" s="34">
        <v>43210</v>
      </c>
      <c r="AC22" s="17">
        <v>0.29166666666666669</v>
      </c>
      <c r="AD22" s="17">
        <v>0.66666666666666663</v>
      </c>
      <c r="AE22" s="17">
        <v>4.1666666666666664E-2</v>
      </c>
      <c r="AF22" s="18">
        <f t="shared" si="39"/>
        <v>0.33333333333333326</v>
      </c>
      <c r="AG22" s="19"/>
      <c r="AH22" s="34">
        <v>43240</v>
      </c>
      <c r="AI22" s="52"/>
      <c r="AJ22" s="52"/>
      <c r="AK22" s="52"/>
      <c r="AL22" s="53"/>
      <c r="AM22" s="54"/>
      <c r="AN22" s="34">
        <v>43271</v>
      </c>
      <c r="AO22" s="17">
        <v>0.29166666666666669</v>
      </c>
      <c r="AP22" s="17">
        <v>0.83333333333333337</v>
      </c>
      <c r="AQ22" s="17">
        <v>4.1666666666666664E-2</v>
      </c>
      <c r="AR22" s="18">
        <f t="shared" si="42"/>
        <v>0.50000000000000011</v>
      </c>
      <c r="AS22" s="19" t="s">
        <v>119</v>
      </c>
      <c r="AT22" s="34">
        <v>43301</v>
      </c>
      <c r="AU22" s="17">
        <v>0.29166666666666669</v>
      </c>
      <c r="AV22" s="17">
        <v>0.70833333333333337</v>
      </c>
      <c r="AW22" s="17">
        <v>4.1666666666666664E-2</v>
      </c>
      <c r="AX22" s="18">
        <f t="shared" si="40"/>
        <v>0.375</v>
      </c>
      <c r="AY22" s="19"/>
      <c r="AZ22" s="34">
        <v>43332</v>
      </c>
      <c r="BA22" s="17">
        <v>0.29166666666666669</v>
      </c>
      <c r="BB22" s="17">
        <v>0.78125</v>
      </c>
      <c r="BC22" s="17">
        <v>4.1666666666666664E-2</v>
      </c>
      <c r="BD22" s="18">
        <f t="shared" ref="BD22:BD26" si="44">BB22-BA22-BC22</f>
        <v>0.44791666666666663</v>
      </c>
      <c r="BE22" s="19"/>
      <c r="BF22" s="146">
        <v>43363</v>
      </c>
      <c r="BG22" s="165">
        <v>0</v>
      </c>
      <c r="BH22" s="165">
        <v>0</v>
      </c>
      <c r="BI22" s="188">
        <v>0</v>
      </c>
      <c r="BJ22" s="163">
        <f t="shared" si="41"/>
        <v>0</v>
      </c>
      <c r="BK22" s="140" t="s">
        <v>52</v>
      </c>
      <c r="BL22" s="146">
        <v>43393</v>
      </c>
      <c r="BM22" s="147"/>
      <c r="BN22" s="147"/>
      <c r="BO22" s="147"/>
      <c r="BP22" s="148"/>
      <c r="BQ22" s="149"/>
      <c r="BR22" s="146">
        <v>43424</v>
      </c>
      <c r="BS22" s="154"/>
      <c r="BT22" s="151"/>
      <c r="BU22" s="185"/>
      <c r="BV22" s="163">
        <f t="shared" si="43"/>
        <v>0</v>
      </c>
      <c r="BW22" s="167" t="s">
        <v>147</v>
      </c>
      <c r="BX22" s="146">
        <v>43454</v>
      </c>
      <c r="BY22" s="178">
        <v>0.29166666666666669</v>
      </c>
      <c r="BZ22" s="161">
        <v>0.69791666666666663</v>
      </c>
      <c r="CA22" s="154">
        <v>4.1666666666666664E-2</v>
      </c>
      <c r="CB22" s="156">
        <f>BZ22-BY22-CA22</f>
        <v>0.36458333333333326</v>
      </c>
      <c r="CC22" s="153"/>
    </row>
    <row r="23" spans="1:81" x14ac:dyDescent="0.25">
      <c r="A23" s="77" t="s">
        <v>41</v>
      </c>
      <c r="C23" s="102" t="s">
        <v>94</v>
      </c>
      <c r="D23" s="70">
        <f>-3*5.4</f>
        <v>-16.200000000000003</v>
      </c>
      <c r="E23" s="46" t="s">
        <v>43</v>
      </c>
      <c r="F23" s="46"/>
      <c r="G23" s="46"/>
      <c r="H23" s="46"/>
      <c r="J23" s="34">
        <v>43121</v>
      </c>
      <c r="K23" s="52"/>
      <c r="L23" s="52"/>
      <c r="M23" s="52"/>
      <c r="N23" s="53"/>
      <c r="O23" s="54"/>
      <c r="P23" s="34">
        <v>43152</v>
      </c>
      <c r="Q23" s="17">
        <v>0.3125</v>
      </c>
      <c r="R23" s="17">
        <v>0.5</v>
      </c>
      <c r="S23" s="17"/>
      <c r="T23" s="18">
        <f t="shared" si="30"/>
        <v>0.1875</v>
      </c>
      <c r="U23" s="19"/>
      <c r="V23" s="34">
        <v>43180</v>
      </c>
      <c r="W23" s="17">
        <v>0.3125</v>
      </c>
      <c r="X23" s="17">
        <v>0.5</v>
      </c>
      <c r="Y23" s="17"/>
      <c r="Z23" s="18">
        <f t="shared" si="31"/>
        <v>0.1875</v>
      </c>
      <c r="AA23" s="19"/>
      <c r="AB23" s="34">
        <v>43211</v>
      </c>
      <c r="AC23" s="52"/>
      <c r="AD23" s="52"/>
      <c r="AE23" s="52"/>
      <c r="AF23" s="53"/>
      <c r="AG23" s="54"/>
      <c r="AH23" s="34">
        <v>43241</v>
      </c>
      <c r="AI23" s="35"/>
      <c r="AJ23" s="35"/>
      <c r="AK23" s="35"/>
      <c r="AL23" s="36"/>
      <c r="AM23" s="51" t="s">
        <v>30</v>
      </c>
      <c r="AN23" s="34">
        <v>43272</v>
      </c>
      <c r="AO23" s="17">
        <v>0.29166666666666669</v>
      </c>
      <c r="AP23" s="17">
        <v>0.5625</v>
      </c>
      <c r="AQ23" s="17">
        <v>2.0833333333333332E-2</v>
      </c>
      <c r="AR23" s="18">
        <f t="shared" si="42"/>
        <v>0.24999999999999997</v>
      </c>
      <c r="AS23" s="19"/>
      <c r="AT23" s="34">
        <v>43302</v>
      </c>
      <c r="AU23" s="52"/>
      <c r="AV23" s="52"/>
      <c r="AW23" s="52"/>
      <c r="AX23" s="53"/>
      <c r="AY23" s="54"/>
      <c r="AZ23" s="34">
        <v>43333</v>
      </c>
      <c r="BA23" s="17">
        <v>0.29166666666666669</v>
      </c>
      <c r="BB23" s="17">
        <v>0.80208333333333337</v>
      </c>
      <c r="BC23" s="17">
        <v>6.25E-2</v>
      </c>
      <c r="BD23" s="18">
        <f t="shared" si="44"/>
        <v>0.44791666666666674</v>
      </c>
      <c r="BE23" s="19"/>
      <c r="BF23" s="146">
        <v>43364</v>
      </c>
      <c r="BG23" s="151">
        <v>0.29166666666666669</v>
      </c>
      <c r="BH23" s="162">
        <v>0.73958333333333337</v>
      </c>
      <c r="BI23" s="185">
        <v>7.2916666666666671E-2</v>
      </c>
      <c r="BJ23" s="152">
        <f t="shared" si="41"/>
        <v>0.375</v>
      </c>
      <c r="BK23" s="153"/>
      <c r="BL23" s="146">
        <v>43394</v>
      </c>
      <c r="BM23" s="147"/>
      <c r="BN23" s="150"/>
      <c r="BO23" s="147"/>
      <c r="BP23" s="148"/>
      <c r="BQ23" s="149"/>
      <c r="BR23" s="146">
        <v>43425</v>
      </c>
      <c r="BS23" s="154"/>
      <c r="BT23" s="151"/>
      <c r="BU23" s="185"/>
      <c r="BV23" s="163">
        <f t="shared" si="43"/>
        <v>0</v>
      </c>
      <c r="BW23" s="167" t="s">
        <v>147</v>
      </c>
      <c r="BX23" s="146">
        <v>43455</v>
      </c>
      <c r="BY23" s="178">
        <v>0.29166666666666669</v>
      </c>
      <c r="BZ23" s="161">
        <v>0.6875</v>
      </c>
      <c r="CA23" s="154">
        <v>4.1666666666666664E-2</v>
      </c>
      <c r="CB23" s="156">
        <f>BZ23-BY23-CA23</f>
        <v>0.35416666666666663</v>
      </c>
      <c r="CC23" s="153"/>
    </row>
    <row r="24" spans="1:81" x14ac:dyDescent="0.25">
      <c r="A24" s="77" t="s">
        <v>42</v>
      </c>
      <c r="C24" s="102" t="s">
        <v>94</v>
      </c>
      <c r="D24" s="70">
        <f>-5*5.4</f>
        <v>-27</v>
      </c>
      <c r="E24" s="46" t="s">
        <v>44</v>
      </c>
      <c r="F24" s="46"/>
      <c r="G24" s="46"/>
      <c r="H24" s="46"/>
      <c r="J24" s="34">
        <v>43122</v>
      </c>
      <c r="K24" s="17">
        <v>0.3125</v>
      </c>
      <c r="L24" s="17">
        <v>0.60416666666666663</v>
      </c>
      <c r="M24" s="17">
        <v>2.0833333333333332E-2</v>
      </c>
      <c r="N24" s="18">
        <f t="shared" ref="N24:N28" si="45">L24-K24-M24</f>
        <v>0.27083333333333331</v>
      </c>
      <c r="O24" s="19" t="s">
        <v>46</v>
      </c>
      <c r="P24" s="34">
        <v>43153</v>
      </c>
      <c r="Q24" s="17">
        <v>0.3125</v>
      </c>
      <c r="R24" s="17">
        <v>0.5</v>
      </c>
      <c r="S24" s="17"/>
      <c r="T24" s="18">
        <f t="shared" si="30"/>
        <v>0.1875</v>
      </c>
      <c r="U24" s="19"/>
      <c r="V24" s="34">
        <v>43181</v>
      </c>
      <c r="W24" s="17">
        <v>0.3125</v>
      </c>
      <c r="X24" s="17">
        <v>0.5</v>
      </c>
      <c r="Y24" s="17"/>
      <c r="Z24" s="18">
        <f t="shared" si="31"/>
        <v>0.1875</v>
      </c>
      <c r="AA24" s="19"/>
      <c r="AB24" s="34">
        <v>43212</v>
      </c>
      <c r="AC24" s="52"/>
      <c r="AD24" s="52"/>
      <c r="AE24" s="52"/>
      <c r="AF24" s="53"/>
      <c r="AG24" s="54"/>
      <c r="AH24" s="34">
        <v>43242</v>
      </c>
      <c r="AI24" s="17">
        <v>0.29166666666666669</v>
      </c>
      <c r="AJ24" s="17">
        <v>0.72916666666666663</v>
      </c>
      <c r="AK24" s="17">
        <v>4.1666666666666664E-2</v>
      </c>
      <c r="AL24" s="18">
        <f t="shared" ref="AL24:AL27" si="46">AJ24-AI24-AK24</f>
        <v>0.39583333333333326</v>
      </c>
      <c r="AM24" s="19" t="s">
        <v>104</v>
      </c>
      <c r="AN24" s="34">
        <v>43273</v>
      </c>
      <c r="AO24" s="17">
        <v>0.29166666666666669</v>
      </c>
      <c r="AP24" s="17">
        <v>0.6875</v>
      </c>
      <c r="AQ24" s="17">
        <v>4.1666666666666664E-2</v>
      </c>
      <c r="AR24" s="18">
        <f t="shared" si="42"/>
        <v>0.35416666666666663</v>
      </c>
      <c r="AS24" s="19" t="s">
        <v>120</v>
      </c>
      <c r="AT24" s="34">
        <v>43303</v>
      </c>
      <c r="AU24" s="52"/>
      <c r="AV24" s="52"/>
      <c r="AW24" s="52"/>
      <c r="AX24" s="53"/>
      <c r="AY24" s="54"/>
      <c r="AZ24" s="34">
        <v>43334</v>
      </c>
      <c r="BA24" s="17">
        <v>0.29166666666666669</v>
      </c>
      <c r="BB24" s="17">
        <v>0.78125</v>
      </c>
      <c r="BC24" s="17">
        <v>6.25E-2</v>
      </c>
      <c r="BD24" s="18">
        <f t="shared" si="44"/>
        <v>0.42708333333333331</v>
      </c>
      <c r="BE24" s="19"/>
      <c r="BF24" s="146">
        <v>43365</v>
      </c>
      <c r="BG24" s="147"/>
      <c r="BH24" s="147"/>
      <c r="BI24" s="147"/>
      <c r="BJ24" s="148"/>
      <c r="BK24" s="149"/>
      <c r="BL24" s="146">
        <v>43395</v>
      </c>
      <c r="BM24" s="151"/>
      <c r="BN24" s="151"/>
      <c r="BO24" s="185"/>
      <c r="BP24" s="163">
        <f t="shared" ref="BP24" si="47">BN24-BM24-BO24</f>
        <v>0</v>
      </c>
      <c r="BQ24" s="167" t="s">
        <v>147</v>
      </c>
      <c r="BR24" s="146">
        <v>43426</v>
      </c>
      <c r="BS24" s="161">
        <v>0.58333333333333337</v>
      </c>
      <c r="BT24" s="162">
        <v>0.78125</v>
      </c>
      <c r="BU24" s="185">
        <v>4.1666666666666664E-2</v>
      </c>
      <c r="BV24" s="152">
        <f t="shared" ref="BV24" si="48">BT24-BS24-BU24</f>
        <v>0.15624999999999997</v>
      </c>
      <c r="BW24" s="153"/>
      <c r="BX24" s="146">
        <v>43456</v>
      </c>
      <c r="BY24" s="179"/>
      <c r="BZ24" s="179"/>
      <c r="CA24" s="147"/>
      <c r="CB24" s="148"/>
      <c r="CC24" s="149"/>
    </row>
    <row r="25" spans="1:81" x14ac:dyDescent="0.25">
      <c r="A25" s="77">
        <v>43144</v>
      </c>
      <c r="C25" s="102" t="s">
        <v>94</v>
      </c>
      <c r="D25" s="70">
        <v>-5.4</v>
      </c>
      <c r="E25" s="46" t="s">
        <v>54</v>
      </c>
      <c r="F25" s="46"/>
      <c r="G25" s="46"/>
      <c r="H25" s="46"/>
      <c r="J25" s="34">
        <v>43123</v>
      </c>
      <c r="K25" s="17">
        <v>0.3125</v>
      </c>
      <c r="L25" s="17">
        <v>0.5</v>
      </c>
      <c r="M25" s="17"/>
      <c r="N25" s="18">
        <f t="shared" si="45"/>
        <v>0.1875</v>
      </c>
      <c r="O25" s="19"/>
      <c r="P25" s="34">
        <v>43154</v>
      </c>
      <c r="Q25" s="17">
        <v>0.3125</v>
      </c>
      <c r="R25" s="78">
        <v>0.58333333333333337</v>
      </c>
      <c r="S25" s="17">
        <v>4.1666666666666664E-2</v>
      </c>
      <c r="T25" s="18">
        <f t="shared" si="30"/>
        <v>0.22916666666666671</v>
      </c>
      <c r="U25" s="19"/>
      <c r="V25" s="34">
        <v>43182</v>
      </c>
      <c r="W25" s="17">
        <v>0.3125</v>
      </c>
      <c r="X25" s="17">
        <v>0.85416666666666663</v>
      </c>
      <c r="Y25" s="17">
        <v>4.1666666666666664E-2</v>
      </c>
      <c r="Z25" s="18">
        <f t="shared" si="31"/>
        <v>0.49999999999999994</v>
      </c>
      <c r="AA25" s="19"/>
      <c r="AB25" s="34">
        <v>43213</v>
      </c>
      <c r="AC25" s="17">
        <v>0.29166666666666669</v>
      </c>
      <c r="AD25" s="17">
        <v>0.5</v>
      </c>
      <c r="AE25" s="17">
        <v>0</v>
      </c>
      <c r="AF25" s="18">
        <f t="shared" ref="AF25:AF29" si="49">AD25-AC25-AE25</f>
        <v>0.20833333333333331</v>
      </c>
      <c r="AG25" s="19"/>
      <c r="AH25" s="34">
        <v>43243</v>
      </c>
      <c r="AI25" s="17">
        <v>0.29166666666666669</v>
      </c>
      <c r="AJ25" s="17">
        <v>0.5</v>
      </c>
      <c r="AK25" s="17"/>
      <c r="AL25" s="18">
        <f t="shared" si="46"/>
        <v>0.20833333333333331</v>
      </c>
      <c r="AM25" s="19"/>
      <c r="AN25" s="34">
        <v>43274</v>
      </c>
      <c r="AO25" s="52"/>
      <c r="AP25" s="52"/>
      <c r="AQ25" s="52"/>
      <c r="AR25" s="53"/>
      <c r="AS25" s="54"/>
      <c r="AT25" s="34">
        <v>43304</v>
      </c>
      <c r="AU25" s="17">
        <v>0.29166666666666669</v>
      </c>
      <c r="AV25" s="17">
        <v>0.6875</v>
      </c>
      <c r="AW25" s="17">
        <v>4.1666666666666664E-2</v>
      </c>
      <c r="AX25" s="18">
        <f t="shared" ref="AX25:AX29" si="50">AV25-AU25-AW25</f>
        <v>0.35416666666666663</v>
      </c>
      <c r="AY25" s="19"/>
      <c r="AZ25" s="34">
        <v>43335</v>
      </c>
      <c r="BA25" s="17">
        <v>0.29166666666666669</v>
      </c>
      <c r="BB25" s="17">
        <v>0.70833333333333337</v>
      </c>
      <c r="BC25" s="17">
        <v>4.1666666666666664E-2</v>
      </c>
      <c r="BD25" s="18">
        <f t="shared" si="44"/>
        <v>0.375</v>
      </c>
      <c r="BE25" s="19"/>
      <c r="BF25" s="146">
        <v>43366</v>
      </c>
      <c r="BG25" s="147"/>
      <c r="BH25" s="150"/>
      <c r="BI25" s="147"/>
      <c r="BJ25" s="148"/>
      <c r="BK25" s="149"/>
      <c r="BL25" s="146">
        <v>43396</v>
      </c>
      <c r="BM25" s="162">
        <v>0.375</v>
      </c>
      <c r="BN25" s="162">
        <v>0.6875</v>
      </c>
      <c r="BO25" s="185">
        <v>2.0833333333333332E-2</v>
      </c>
      <c r="BP25" s="152">
        <f t="shared" ref="BP25:BP28" si="51">BN25-BM25-BO25</f>
        <v>0.29166666666666669</v>
      </c>
      <c r="BQ25" s="153"/>
      <c r="BR25" s="146">
        <v>43427</v>
      </c>
      <c r="BS25" s="154">
        <v>0.29166666666666669</v>
      </c>
      <c r="BT25" s="162">
        <v>0.63541666666666663</v>
      </c>
      <c r="BU25" s="185">
        <v>4.1666666666666664E-2</v>
      </c>
      <c r="BV25" s="152">
        <f>BT25-BS25-BU25</f>
        <v>0.30208333333333326</v>
      </c>
      <c r="BW25" s="153"/>
      <c r="BX25" s="146">
        <v>43457</v>
      </c>
      <c r="BY25" s="179"/>
      <c r="BZ25" s="179"/>
      <c r="CA25" s="147"/>
      <c r="CB25" s="148"/>
      <c r="CC25" s="149"/>
    </row>
    <row r="26" spans="1:81" x14ac:dyDescent="0.25">
      <c r="A26" s="77">
        <v>43231</v>
      </c>
      <c r="C26" s="102" t="s">
        <v>136</v>
      </c>
      <c r="D26" s="70">
        <v>-6.3</v>
      </c>
      <c r="E26" s="46" t="s">
        <v>54</v>
      </c>
      <c r="F26" s="46"/>
      <c r="G26" s="46"/>
      <c r="H26" s="46"/>
      <c r="J26" s="34">
        <v>43124</v>
      </c>
      <c r="K26" s="17">
        <v>0.3125</v>
      </c>
      <c r="L26" s="17">
        <v>0.5</v>
      </c>
      <c r="M26" s="17"/>
      <c r="N26" s="18">
        <f t="shared" si="45"/>
        <v>0.1875</v>
      </c>
      <c r="O26" s="19"/>
      <c r="P26" s="34">
        <v>43155</v>
      </c>
      <c r="Q26" s="52"/>
      <c r="R26" s="52"/>
      <c r="S26" s="52"/>
      <c r="T26" s="53"/>
      <c r="U26" s="54"/>
      <c r="V26" s="34">
        <v>43183</v>
      </c>
      <c r="W26" s="52"/>
      <c r="X26" s="52"/>
      <c r="Y26" s="52"/>
      <c r="Z26" s="53"/>
      <c r="AA26" s="54"/>
      <c r="AB26" s="34">
        <v>43214</v>
      </c>
      <c r="AC26" s="17">
        <v>0.29166666666666669</v>
      </c>
      <c r="AD26" s="17">
        <v>0.70833333333333337</v>
      </c>
      <c r="AE26" s="17">
        <v>4.1666666666666664E-2</v>
      </c>
      <c r="AF26" s="18">
        <f t="shared" si="49"/>
        <v>0.375</v>
      </c>
      <c r="AG26" s="19"/>
      <c r="AH26" s="34">
        <v>43244</v>
      </c>
      <c r="AI26" s="17">
        <v>0.29166666666666669</v>
      </c>
      <c r="AJ26" s="17">
        <v>0.5</v>
      </c>
      <c r="AK26" s="17"/>
      <c r="AL26" s="18">
        <f t="shared" si="46"/>
        <v>0.20833333333333331</v>
      </c>
      <c r="AM26" s="19"/>
      <c r="AN26" s="34">
        <v>43275</v>
      </c>
      <c r="AO26" s="52"/>
      <c r="AP26" s="52"/>
      <c r="AQ26" s="52"/>
      <c r="AR26" s="53"/>
      <c r="AS26" s="54"/>
      <c r="AT26" s="34">
        <v>43305</v>
      </c>
      <c r="AU26" s="17">
        <v>0.29166666666666669</v>
      </c>
      <c r="AV26" s="17">
        <v>0.72916666666666663</v>
      </c>
      <c r="AW26" s="17">
        <v>4.1666666666666664E-2</v>
      </c>
      <c r="AX26" s="18">
        <f t="shared" si="50"/>
        <v>0.39583333333333326</v>
      </c>
      <c r="AY26" s="19"/>
      <c r="AZ26" s="34">
        <v>43336</v>
      </c>
      <c r="BA26" s="17">
        <v>0.29166666666666669</v>
      </c>
      <c r="BB26" s="17">
        <v>0.75</v>
      </c>
      <c r="BC26" s="17">
        <v>4.1666666666666664E-2</v>
      </c>
      <c r="BD26" s="18">
        <f t="shared" si="44"/>
        <v>0.41666666666666663</v>
      </c>
      <c r="BE26" s="19"/>
      <c r="BF26" s="146">
        <v>43367</v>
      </c>
      <c r="BG26" s="151">
        <v>0.29166666666666669</v>
      </c>
      <c r="BH26" s="162">
        <v>0.5</v>
      </c>
      <c r="BI26" s="185"/>
      <c r="BJ26" s="152">
        <f t="shared" ref="BJ26:BJ30" si="52">BH26-BG26-BI26</f>
        <v>0.20833333333333331</v>
      </c>
      <c r="BK26" s="153"/>
      <c r="BL26" s="146">
        <v>43397</v>
      </c>
      <c r="BM26" s="162">
        <v>0.17708333333333334</v>
      </c>
      <c r="BN26" s="162">
        <v>0.6875</v>
      </c>
      <c r="BO26" s="185">
        <v>4.1666666666666664E-2</v>
      </c>
      <c r="BP26" s="152">
        <f t="shared" si="51"/>
        <v>0.46874999999999994</v>
      </c>
      <c r="BQ26" s="153"/>
      <c r="BR26" s="146">
        <v>43428</v>
      </c>
      <c r="BS26" s="147"/>
      <c r="BT26" s="147"/>
      <c r="BU26" s="147"/>
      <c r="BV26" s="148"/>
      <c r="BW26" s="149"/>
      <c r="BX26" s="146">
        <v>43458</v>
      </c>
      <c r="BY26" s="178"/>
      <c r="BZ26" s="178"/>
      <c r="CA26" s="154"/>
      <c r="CB26" s="175">
        <f>BZ26-BY26-CA26</f>
        <v>0</v>
      </c>
      <c r="CC26" s="167" t="s">
        <v>147</v>
      </c>
    </row>
    <row r="27" spans="1:81" x14ac:dyDescent="0.25">
      <c r="A27" s="169">
        <v>43237</v>
      </c>
      <c r="B27" s="134" t="s">
        <v>96</v>
      </c>
      <c r="D27" s="70"/>
      <c r="E27" s="46" t="s">
        <v>144</v>
      </c>
      <c r="F27" s="114" t="s">
        <v>121</v>
      </c>
      <c r="G27" s="46"/>
      <c r="H27" s="46"/>
      <c r="I27" s="37" t="s">
        <v>95</v>
      </c>
      <c r="J27" s="34">
        <v>43125</v>
      </c>
      <c r="K27" s="17">
        <v>0.3125</v>
      </c>
      <c r="L27" s="17">
        <v>0.5</v>
      </c>
      <c r="M27" s="17"/>
      <c r="N27" s="18">
        <f t="shared" si="45"/>
        <v>0.1875</v>
      </c>
      <c r="O27" s="19"/>
      <c r="P27" s="34">
        <v>43156</v>
      </c>
      <c r="Q27" s="52"/>
      <c r="R27" s="52"/>
      <c r="S27" s="52"/>
      <c r="T27" s="53"/>
      <c r="U27" s="54"/>
      <c r="V27" s="34">
        <v>43184</v>
      </c>
      <c r="W27" s="52"/>
      <c r="X27" s="52"/>
      <c r="Y27" s="52"/>
      <c r="Z27" s="53"/>
      <c r="AA27" s="54"/>
      <c r="AB27" s="34">
        <v>43215</v>
      </c>
      <c r="AC27" s="17">
        <v>0.29166666666666669</v>
      </c>
      <c r="AD27" s="17">
        <v>0.69791666666666663</v>
      </c>
      <c r="AE27" s="17">
        <v>4.1666666666666664E-2</v>
      </c>
      <c r="AF27" s="18">
        <f t="shared" si="49"/>
        <v>0.36458333333333326</v>
      </c>
      <c r="AG27" s="19"/>
      <c r="AH27" s="34">
        <v>43245</v>
      </c>
      <c r="AI27" s="17">
        <v>0.29166666666666669</v>
      </c>
      <c r="AJ27" s="17">
        <v>0.375</v>
      </c>
      <c r="AK27" s="17"/>
      <c r="AL27" s="18">
        <f t="shared" si="46"/>
        <v>8.3333333333333315E-2</v>
      </c>
      <c r="AM27" s="19"/>
      <c r="AN27" s="34">
        <v>43276</v>
      </c>
      <c r="AO27" s="17">
        <v>0.29166666666666669</v>
      </c>
      <c r="AP27" s="17">
        <v>0.46875</v>
      </c>
      <c r="AQ27" s="17"/>
      <c r="AR27" s="18">
        <f t="shared" ref="AR27:AR31" si="53">AP27-AO27-AQ27</f>
        <v>0.17708333333333331</v>
      </c>
      <c r="AS27" s="51" t="s">
        <v>51</v>
      </c>
      <c r="AT27" s="34">
        <v>43306</v>
      </c>
      <c r="AU27" s="17">
        <v>0.29166666666666669</v>
      </c>
      <c r="AV27" s="17">
        <v>0.75</v>
      </c>
      <c r="AW27" s="17">
        <v>4.1666666666666664E-2</v>
      </c>
      <c r="AX27" s="18">
        <f t="shared" si="50"/>
        <v>0.41666666666666663</v>
      </c>
      <c r="AY27" s="19"/>
      <c r="AZ27" s="34">
        <v>43337</v>
      </c>
      <c r="BA27" s="52"/>
      <c r="BB27" s="52"/>
      <c r="BC27" s="52"/>
      <c r="BD27" s="53"/>
      <c r="BE27" s="54"/>
      <c r="BF27" s="146">
        <v>43368</v>
      </c>
      <c r="BG27" s="165">
        <v>0</v>
      </c>
      <c r="BH27" s="165">
        <v>0</v>
      </c>
      <c r="BI27" s="188">
        <v>0</v>
      </c>
      <c r="BJ27" s="163">
        <f t="shared" si="52"/>
        <v>0</v>
      </c>
      <c r="BK27" s="140" t="s">
        <v>52</v>
      </c>
      <c r="BL27" s="146">
        <v>43398</v>
      </c>
      <c r="BM27" s="151"/>
      <c r="BN27" s="151"/>
      <c r="BO27" s="185"/>
      <c r="BP27" s="163">
        <f t="shared" si="51"/>
        <v>0</v>
      </c>
      <c r="BQ27" s="167" t="s">
        <v>147</v>
      </c>
      <c r="BR27" s="146">
        <v>43429</v>
      </c>
      <c r="BS27" s="147"/>
      <c r="BT27" s="150"/>
      <c r="BU27" s="147"/>
      <c r="BV27" s="148"/>
      <c r="BW27" s="149"/>
      <c r="BX27" s="146">
        <v>43459</v>
      </c>
      <c r="BY27" s="178"/>
      <c r="BZ27" s="178"/>
      <c r="CA27" s="154"/>
      <c r="CB27" s="181">
        <f>BZ27-BY27-CA27</f>
        <v>0</v>
      </c>
      <c r="CC27" s="182" t="s">
        <v>30</v>
      </c>
    </row>
    <row r="28" spans="1:81" x14ac:dyDescent="0.25">
      <c r="A28" s="169">
        <v>43259</v>
      </c>
      <c r="B28" s="135"/>
      <c r="C28" s="136" t="s">
        <v>143</v>
      </c>
      <c r="D28" s="71"/>
      <c r="E28" s="46" t="s">
        <v>54</v>
      </c>
      <c r="F28" s="114" t="s">
        <v>121</v>
      </c>
      <c r="G28" s="57"/>
      <c r="H28" s="57"/>
      <c r="J28" s="34">
        <v>43126</v>
      </c>
      <c r="K28" s="17">
        <v>0.3125</v>
      </c>
      <c r="L28" s="17">
        <v>0.5</v>
      </c>
      <c r="M28" s="17"/>
      <c r="N28" s="18">
        <f t="shared" si="45"/>
        <v>0.1875</v>
      </c>
      <c r="O28" s="19"/>
      <c r="P28" s="34">
        <v>43157</v>
      </c>
      <c r="Q28" s="17">
        <v>0.3125</v>
      </c>
      <c r="R28" s="17">
        <v>0.5</v>
      </c>
      <c r="S28" s="17"/>
      <c r="T28" s="18">
        <f t="shared" si="30"/>
        <v>0.1875</v>
      </c>
      <c r="U28" s="19"/>
      <c r="V28" s="34">
        <v>43185</v>
      </c>
      <c r="W28" s="17">
        <v>0.3125</v>
      </c>
      <c r="X28" s="17">
        <v>0.72916666666666663</v>
      </c>
      <c r="Y28" s="17">
        <v>0.125</v>
      </c>
      <c r="Z28" s="18">
        <f t="shared" si="31"/>
        <v>0.29166666666666663</v>
      </c>
      <c r="AA28" s="19"/>
      <c r="AB28" s="34">
        <v>43216</v>
      </c>
      <c r="AC28" s="17">
        <v>0.29166666666666669</v>
      </c>
      <c r="AD28" s="17">
        <v>0.70833333333333337</v>
      </c>
      <c r="AE28" s="17">
        <v>4.1666666666666664E-2</v>
      </c>
      <c r="AF28" s="18">
        <f t="shared" si="49"/>
        <v>0.375</v>
      </c>
      <c r="AG28" s="19"/>
      <c r="AH28" s="34">
        <v>43246</v>
      </c>
      <c r="AI28" s="52"/>
      <c r="AJ28" s="52"/>
      <c r="AK28" s="52"/>
      <c r="AL28" s="53"/>
      <c r="AM28" s="54"/>
      <c r="AN28" s="34">
        <v>43277</v>
      </c>
      <c r="AO28" s="17">
        <v>0.29166666666666669</v>
      </c>
      <c r="AP28" s="17">
        <v>0.46875</v>
      </c>
      <c r="AQ28" s="17"/>
      <c r="AR28" s="18">
        <f t="shared" si="53"/>
        <v>0.17708333333333331</v>
      </c>
      <c r="AS28" s="51" t="s">
        <v>51</v>
      </c>
      <c r="AT28" s="34">
        <v>43307</v>
      </c>
      <c r="AU28" s="17">
        <v>0.29166666666666669</v>
      </c>
      <c r="AV28" s="17">
        <v>0.6875</v>
      </c>
      <c r="AW28" s="17">
        <v>4.1666666666666664E-2</v>
      </c>
      <c r="AX28" s="18">
        <f t="shared" si="50"/>
        <v>0.35416666666666663</v>
      </c>
      <c r="AY28" s="19"/>
      <c r="AZ28" s="34">
        <v>43338</v>
      </c>
      <c r="BA28" s="52"/>
      <c r="BB28" s="52"/>
      <c r="BC28" s="52"/>
      <c r="BD28" s="53"/>
      <c r="BE28" s="54"/>
      <c r="BF28" s="146">
        <v>43369</v>
      </c>
      <c r="BG28" s="162">
        <v>0.33333333333333331</v>
      </c>
      <c r="BH28" s="162">
        <v>0.61458333333333337</v>
      </c>
      <c r="BI28" s="185">
        <v>4.1666666666666664E-2</v>
      </c>
      <c r="BJ28" s="152">
        <f t="shared" si="52"/>
        <v>0.2395833333333334</v>
      </c>
      <c r="BK28" s="153"/>
      <c r="BL28" s="146">
        <v>43399</v>
      </c>
      <c r="BM28" s="151"/>
      <c r="BN28" s="151"/>
      <c r="BO28" s="185"/>
      <c r="BP28" s="163">
        <f t="shared" si="51"/>
        <v>0</v>
      </c>
      <c r="BQ28" s="167" t="s">
        <v>147</v>
      </c>
      <c r="BR28" s="146">
        <v>43430</v>
      </c>
      <c r="BS28" s="161">
        <v>0.16666666666666666</v>
      </c>
      <c r="BT28" s="162">
        <v>0.83333333333333337</v>
      </c>
      <c r="BU28" s="185">
        <v>4.1666666666666664E-2</v>
      </c>
      <c r="BV28" s="152">
        <f>BT28-BS28-BU28</f>
        <v>0.62500000000000011</v>
      </c>
      <c r="BW28" s="153"/>
      <c r="BX28" s="146">
        <v>43460</v>
      </c>
      <c r="BY28" s="178"/>
      <c r="BZ28" s="178"/>
      <c r="CA28" s="154"/>
      <c r="CB28" s="175">
        <f>BZ28-BY28-CA28</f>
        <v>0</v>
      </c>
      <c r="CC28" s="167" t="s">
        <v>147</v>
      </c>
    </row>
    <row r="29" spans="1:81" x14ac:dyDescent="0.25">
      <c r="A29" s="170">
        <v>43322</v>
      </c>
      <c r="C29" s="136" t="s">
        <v>143</v>
      </c>
      <c r="D29" s="71"/>
      <c r="E29" s="46" t="s">
        <v>54</v>
      </c>
      <c r="F29" s="114" t="s">
        <v>121</v>
      </c>
      <c r="J29" s="34">
        <v>43127</v>
      </c>
      <c r="K29" s="52"/>
      <c r="L29" s="52"/>
      <c r="M29" s="52"/>
      <c r="N29" s="53"/>
      <c r="O29" s="54"/>
      <c r="P29" s="34">
        <v>43158</v>
      </c>
      <c r="Q29" s="17">
        <v>0.3125</v>
      </c>
      <c r="R29" s="17">
        <v>0.5</v>
      </c>
      <c r="S29" s="17"/>
      <c r="T29" s="18">
        <f t="shared" si="30"/>
        <v>0.1875</v>
      </c>
      <c r="U29" s="19"/>
      <c r="V29" s="34">
        <v>43186</v>
      </c>
      <c r="W29" s="17">
        <v>0.22916666666666666</v>
      </c>
      <c r="X29" s="17">
        <v>0.875</v>
      </c>
      <c r="Y29" s="17">
        <v>4.1666666666666664E-2</v>
      </c>
      <c r="Z29" s="18">
        <f t="shared" si="31"/>
        <v>0.60416666666666674</v>
      </c>
      <c r="AA29" s="19"/>
      <c r="AB29" s="34">
        <v>43217</v>
      </c>
      <c r="AC29" s="17">
        <v>0.29166666666666669</v>
      </c>
      <c r="AD29" s="17">
        <v>0.5</v>
      </c>
      <c r="AE29" s="17">
        <v>0</v>
      </c>
      <c r="AF29" s="18">
        <f t="shared" si="49"/>
        <v>0.20833333333333331</v>
      </c>
      <c r="AG29" s="19"/>
      <c r="AH29" s="34">
        <v>43247</v>
      </c>
      <c r="AI29" s="52"/>
      <c r="AJ29" s="52"/>
      <c r="AK29" s="52"/>
      <c r="AL29" s="53"/>
      <c r="AM29" s="54"/>
      <c r="AN29" s="34">
        <v>43278</v>
      </c>
      <c r="AO29" s="17">
        <v>0.29166666666666669</v>
      </c>
      <c r="AP29" s="17">
        <v>0.46875</v>
      </c>
      <c r="AQ29" s="17"/>
      <c r="AR29" s="18">
        <f t="shared" si="53"/>
        <v>0.17708333333333331</v>
      </c>
      <c r="AS29" s="51" t="s">
        <v>51</v>
      </c>
      <c r="AT29" s="34">
        <v>43308</v>
      </c>
      <c r="AU29" s="17">
        <v>0.29166666666666669</v>
      </c>
      <c r="AV29" s="17">
        <v>0.6875</v>
      </c>
      <c r="AW29" s="17">
        <v>4.1666666666666664E-2</v>
      </c>
      <c r="AX29" s="18">
        <f t="shared" si="50"/>
        <v>0.35416666666666663</v>
      </c>
      <c r="AY29" s="19"/>
      <c r="AZ29" s="34">
        <v>43339</v>
      </c>
      <c r="BA29" s="17">
        <v>0.25</v>
      </c>
      <c r="BB29" s="17">
        <v>0.77083333333333337</v>
      </c>
      <c r="BC29" s="17">
        <v>4.1666666666666664E-2</v>
      </c>
      <c r="BD29" s="18">
        <f t="shared" ref="BD29:BD33" si="54">BB29-BA29-BC29</f>
        <v>0.47916666666666669</v>
      </c>
      <c r="BE29" s="19"/>
      <c r="BF29" s="146">
        <v>43370</v>
      </c>
      <c r="BG29" s="151">
        <v>0.29166666666666669</v>
      </c>
      <c r="BH29" s="162">
        <v>0.70833333333333337</v>
      </c>
      <c r="BI29" s="185">
        <v>4.1666666666666664E-2</v>
      </c>
      <c r="BJ29" s="152">
        <f t="shared" si="52"/>
        <v>0.375</v>
      </c>
      <c r="BK29" s="153"/>
      <c r="BL29" s="146">
        <v>43400</v>
      </c>
      <c r="BM29" s="147"/>
      <c r="BN29" s="147"/>
      <c r="BO29" s="147"/>
      <c r="BP29" s="148"/>
      <c r="BQ29" s="149"/>
      <c r="BR29" s="146">
        <v>43431</v>
      </c>
      <c r="BS29" s="154"/>
      <c r="BT29" s="151"/>
      <c r="BU29" s="185"/>
      <c r="BV29" s="163">
        <f t="shared" ref="BV29:BV30" si="55">BT29-BS29-BU29</f>
        <v>0</v>
      </c>
      <c r="BW29" s="167" t="s">
        <v>147</v>
      </c>
      <c r="BX29" s="146">
        <v>43461</v>
      </c>
      <c r="BY29" s="178"/>
      <c r="BZ29" s="178"/>
      <c r="CA29" s="154"/>
      <c r="CB29" s="175">
        <f>BZ29-BY29-CA29</f>
        <v>0</v>
      </c>
      <c r="CC29" s="167" t="s">
        <v>147</v>
      </c>
    </row>
    <row r="30" spans="1:81" x14ac:dyDescent="0.25">
      <c r="A30" s="168">
        <v>43345</v>
      </c>
      <c r="C30" s="136" t="s">
        <v>143</v>
      </c>
      <c r="D30" s="70"/>
      <c r="E30" s="46" t="s">
        <v>54</v>
      </c>
      <c r="F30" s="114" t="s">
        <v>121</v>
      </c>
      <c r="J30" s="34">
        <v>43128</v>
      </c>
      <c r="K30" s="52"/>
      <c r="L30" s="52"/>
      <c r="M30" s="52"/>
      <c r="N30" s="53"/>
      <c r="O30" s="54"/>
      <c r="P30" s="34">
        <v>43159</v>
      </c>
      <c r="Q30" s="17">
        <v>0.3125</v>
      </c>
      <c r="R30" s="78">
        <v>0.45833333333333331</v>
      </c>
      <c r="S30" s="17"/>
      <c r="T30" s="18">
        <f t="shared" si="30"/>
        <v>0.14583333333333331</v>
      </c>
      <c r="U30" s="19"/>
      <c r="V30" s="34">
        <v>43187</v>
      </c>
      <c r="W30" s="17">
        <v>0.29166666666666669</v>
      </c>
      <c r="X30" s="17">
        <v>0.875</v>
      </c>
      <c r="Y30" s="17">
        <v>4.1666666666666664E-2</v>
      </c>
      <c r="Z30" s="18">
        <f t="shared" si="31"/>
        <v>0.54166666666666663</v>
      </c>
      <c r="AA30" s="19"/>
      <c r="AB30" s="34">
        <v>43218</v>
      </c>
      <c r="AC30" s="52"/>
      <c r="AD30" s="52"/>
      <c r="AE30" s="52"/>
      <c r="AF30" s="53"/>
      <c r="AG30" s="54"/>
      <c r="AH30" s="34">
        <v>43248</v>
      </c>
      <c r="AI30" s="17">
        <v>0.29166666666666669</v>
      </c>
      <c r="AJ30" s="17">
        <v>0.47916666666666669</v>
      </c>
      <c r="AK30" s="17"/>
      <c r="AL30" s="18">
        <f t="shared" ref="AL30:AL33" si="56">AJ30-AI30-AK30</f>
        <v>0.1875</v>
      </c>
      <c r="AM30" s="19"/>
      <c r="AN30" s="34">
        <v>43279</v>
      </c>
      <c r="AO30" s="17">
        <v>0.29166666666666669</v>
      </c>
      <c r="AP30" s="17">
        <v>0.46875</v>
      </c>
      <c r="AQ30" s="17"/>
      <c r="AR30" s="18">
        <f t="shared" si="53"/>
        <v>0.17708333333333331</v>
      </c>
      <c r="AS30" s="51" t="s">
        <v>51</v>
      </c>
      <c r="AT30" s="34">
        <v>43309</v>
      </c>
      <c r="AU30" s="52"/>
      <c r="AV30" s="52"/>
      <c r="AW30" s="52"/>
      <c r="AX30" s="53"/>
      <c r="AY30" s="54"/>
      <c r="AZ30" s="34">
        <v>43340</v>
      </c>
      <c r="BA30" s="17">
        <v>0.29166666666666669</v>
      </c>
      <c r="BB30" s="17">
        <v>0.80208333333333337</v>
      </c>
      <c r="BC30" s="17">
        <v>4.1666666666666664E-2</v>
      </c>
      <c r="BD30" s="18">
        <f t="shared" si="54"/>
        <v>0.46875000000000006</v>
      </c>
      <c r="BE30" s="19"/>
      <c r="BF30" s="146">
        <v>43371</v>
      </c>
      <c r="BG30" s="151">
        <v>0.29166666666666669</v>
      </c>
      <c r="BH30" s="162">
        <v>0.625</v>
      </c>
      <c r="BI30" s="185">
        <v>4.1666666666666664E-2</v>
      </c>
      <c r="BJ30" s="152">
        <f t="shared" si="52"/>
        <v>0.29166666666666663</v>
      </c>
      <c r="BK30" s="153"/>
      <c r="BL30" s="146">
        <v>43401</v>
      </c>
      <c r="BM30" s="147"/>
      <c r="BN30" s="150"/>
      <c r="BO30" s="147"/>
      <c r="BP30" s="148"/>
      <c r="BQ30" s="149"/>
      <c r="BR30" s="146">
        <v>43432</v>
      </c>
      <c r="BS30" s="154"/>
      <c r="BT30" s="151"/>
      <c r="BU30" s="185"/>
      <c r="BV30" s="163">
        <f t="shared" si="55"/>
        <v>0</v>
      </c>
      <c r="BW30" s="167" t="s">
        <v>147</v>
      </c>
      <c r="BX30" s="146">
        <v>43462</v>
      </c>
      <c r="BY30" s="178"/>
      <c r="BZ30" s="178"/>
      <c r="CA30" s="154"/>
      <c r="CB30" s="175">
        <f>BZ30-BY30-CA30</f>
        <v>0</v>
      </c>
      <c r="CC30" s="167" t="s">
        <v>147</v>
      </c>
    </row>
    <row r="31" spans="1:81" ht="14.25" customHeight="1" x14ac:dyDescent="0.25">
      <c r="A31" s="168">
        <v>43354</v>
      </c>
      <c r="C31" s="136" t="s">
        <v>143</v>
      </c>
      <c r="D31" s="70"/>
      <c r="E31" s="46" t="s">
        <v>54</v>
      </c>
      <c r="F31" s="114" t="s">
        <v>121</v>
      </c>
      <c r="J31" s="34">
        <v>43129</v>
      </c>
      <c r="K31" s="17">
        <v>0.3125</v>
      </c>
      <c r="L31" s="17">
        <v>0.45833333333333331</v>
      </c>
      <c r="M31" s="17"/>
      <c r="N31" s="18">
        <f t="shared" ref="N31:N33" si="57">L31-K31-M31</f>
        <v>0.14583333333333331</v>
      </c>
      <c r="O31" s="19"/>
      <c r="P31" s="34"/>
      <c r="Q31" s="17"/>
      <c r="R31" s="17"/>
      <c r="S31" s="17"/>
      <c r="T31" s="18"/>
      <c r="U31" s="19"/>
      <c r="V31" s="34">
        <v>43188</v>
      </c>
      <c r="W31" s="17">
        <v>0.25</v>
      </c>
      <c r="X31" s="17">
        <v>0.86458333333333337</v>
      </c>
      <c r="Y31" s="17">
        <v>6.25E-2</v>
      </c>
      <c r="Z31" s="18">
        <f t="shared" si="31"/>
        <v>0.55208333333333337</v>
      </c>
      <c r="AA31" s="19"/>
      <c r="AB31" s="34">
        <v>43219</v>
      </c>
      <c r="AC31" s="52"/>
      <c r="AD31" s="52"/>
      <c r="AE31" s="52"/>
      <c r="AF31" s="53"/>
      <c r="AG31" s="54"/>
      <c r="AH31" s="34">
        <v>43249</v>
      </c>
      <c r="AI31" s="17">
        <v>0.29166666666666669</v>
      </c>
      <c r="AJ31" s="17">
        <v>0.47916666666666669</v>
      </c>
      <c r="AK31" s="17"/>
      <c r="AL31" s="18">
        <f t="shared" si="56"/>
        <v>0.1875</v>
      </c>
      <c r="AM31" s="19"/>
      <c r="AN31" s="34">
        <v>43280</v>
      </c>
      <c r="AO31" s="17">
        <v>0.29166666666666669</v>
      </c>
      <c r="AP31" s="17">
        <v>0.46875</v>
      </c>
      <c r="AQ31" s="17"/>
      <c r="AR31" s="18">
        <f t="shared" si="53"/>
        <v>0.17708333333333331</v>
      </c>
      <c r="AS31" s="51" t="s">
        <v>51</v>
      </c>
      <c r="AT31" s="34">
        <v>43310</v>
      </c>
      <c r="AU31" s="52"/>
      <c r="AV31" s="52"/>
      <c r="AW31" s="52"/>
      <c r="AX31" s="53"/>
      <c r="AY31" s="54"/>
      <c r="AZ31" s="34">
        <v>43341</v>
      </c>
      <c r="BA31" s="17">
        <v>0.29166666666666669</v>
      </c>
      <c r="BB31" s="17">
        <v>0.76041666666666663</v>
      </c>
      <c r="BC31" s="17">
        <v>4.1666666666666664E-2</v>
      </c>
      <c r="BD31" s="18">
        <f t="shared" si="54"/>
        <v>0.42708333333333326</v>
      </c>
      <c r="BE31" s="19"/>
      <c r="BF31" s="146">
        <v>43372</v>
      </c>
      <c r="BG31" s="147"/>
      <c r="BH31" s="147"/>
      <c r="BI31" s="147"/>
      <c r="BJ31" s="148"/>
      <c r="BK31" s="149"/>
      <c r="BL31" s="146">
        <v>43402</v>
      </c>
      <c r="BM31" s="151"/>
      <c r="BN31" s="151"/>
      <c r="BO31" s="185"/>
      <c r="BP31" s="163">
        <f t="shared" ref="BP31" si="58">BN31-BM31-BO31</f>
        <v>0</v>
      </c>
      <c r="BQ31" s="167" t="s">
        <v>147</v>
      </c>
      <c r="BR31" s="146">
        <v>43433</v>
      </c>
      <c r="BS31" s="161">
        <v>0.54166666666666663</v>
      </c>
      <c r="BT31" s="162">
        <v>0.72916666666666663</v>
      </c>
      <c r="BU31" s="185">
        <v>4.1666666666666664E-2</v>
      </c>
      <c r="BV31" s="152">
        <f t="shared" ref="BV31:BV32" si="59">BT31-BS31-BU31</f>
        <v>0.14583333333333334</v>
      </c>
      <c r="BW31" s="153"/>
      <c r="BX31" s="146">
        <v>43463</v>
      </c>
      <c r="BY31" s="147"/>
      <c r="BZ31" s="147"/>
      <c r="CA31" s="147"/>
      <c r="CB31" s="148"/>
      <c r="CC31" s="149"/>
    </row>
    <row r="32" spans="1:81" x14ac:dyDescent="0.25">
      <c r="A32" s="168">
        <v>43363</v>
      </c>
      <c r="C32" s="136" t="s">
        <v>143</v>
      </c>
      <c r="D32" s="70"/>
      <c r="E32" s="46" t="s">
        <v>54</v>
      </c>
      <c r="F32" s="114" t="s">
        <v>121</v>
      </c>
      <c r="J32" s="34">
        <v>43130</v>
      </c>
      <c r="K32" s="17">
        <v>0.3125</v>
      </c>
      <c r="L32" s="17">
        <v>0.41666666666666669</v>
      </c>
      <c r="M32" s="17"/>
      <c r="N32" s="18">
        <f t="shared" si="57"/>
        <v>0.10416666666666669</v>
      </c>
      <c r="O32" s="19"/>
      <c r="P32" s="34"/>
      <c r="Q32" s="17"/>
      <c r="R32" s="17"/>
      <c r="S32" s="17"/>
      <c r="T32" s="18"/>
      <c r="U32" s="19"/>
      <c r="V32" s="34">
        <v>43189</v>
      </c>
      <c r="W32" s="35">
        <v>0</v>
      </c>
      <c r="X32" s="35">
        <v>0</v>
      </c>
      <c r="Y32" s="35">
        <v>0</v>
      </c>
      <c r="Z32" s="36">
        <f t="shared" si="31"/>
        <v>0</v>
      </c>
      <c r="AA32" s="51" t="s">
        <v>30</v>
      </c>
      <c r="AB32" s="34">
        <v>43220</v>
      </c>
      <c r="AC32" s="17">
        <v>0.29166666666666669</v>
      </c>
      <c r="AD32" s="17">
        <v>0.5</v>
      </c>
      <c r="AE32" s="17"/>
      <c r="AF32" s="18">
        <f t="shared" ref="AF32" si="60">AD32-AC32-AE32</f>
        <v>0.20833333333333331</v>
      </c>
      <c r="AG32" s="19"/>
      <c r="AH32" s="34">
        <v>43250</v>
      </c>
      <c r="AI32" s="17">
        <v>0.29166666666666669</v>
      </c>
      <c r="AJ32" s="17">
        <v>0.5</v>
      </c>
      <c r="AK32" s="17"/>
      <c r="AL32" s="18">
        <f t="shared" si="56"/>
        <v>0.20833333333333331</v>
      </c>
      <c r="AM32" s="19"/>
      <c r="AN32" s="34">
        <v>43281</v>
      </c>
      <c r="AO32" s="52"/>
      <c r="AP32" s="52"/>
      <c r="AQ32" s="52"/>
      <c r="AR32" s="53"/>
      <c r="AS32" s="54"/>
      <c r="AT32" s="34">
        <v>43311</v>
      </c>
      <c r="AU32" s="17">
        <v>0.29166666666666669</v>
      </c>
      <c r="AV32" s="17">
        <v>0.69791666666666663</v>
      </c>
      <c r="AW32" s="17">
        <v>4.1666666666666664E-2</v>
      </c>
      <c r="AX32" s="18">
        <f t="shared" ref="AX32:AX33" si="61">AV32-AU32-AW32</f>
        <v>0.36458333333333326</v>
      </c>
      <c r="AY32" s="19"/>
      <c r="AZ32" s="34">
        <v>43342</v>
      </c>
      <c r="BA32" s="17">
        <v>0.29166666666666669</v>
      </c>
      <c r="BB32" s="17">
        <v>0.73958333333333337</v>
      </c>
      <c r="BC32" s="17">
        <v>4.1666666666666664E-2</v>
      </c>
      <c r="BD32" s="18">
        <f t="shared" si="54"/>
        <v>0.40625</v>
      </c>
      <c r="BE32" s="19"/>
      <c r="BF32" s="146">
        <v>43373</v>
      </c>
      <c r="BG32" s="147"/>
      <c r="BH32" s="150"/>
      <c r="BI32" s="147"/>
      <c r="BJ32" s="148"/>
      <c r="BK32" s="149"/>
      <c r="BL32" s="146">
        <v>43403</v>
      </c>
      <c r="BM32" s="162">
        <v>0.25</v>
      </c>
      <c r="BN32" s="162">
        <v>0.70833333333333337</v>
      </c>
      <c r="BO32" s="185">
        <v>4.1666666666666664E-2</v>
      </c>
      <c r="BP32" s="152">
        <f t="shared" ref="BP32:BP33" si="62">BN32-BM32-BO32</f>
        <v>0.41666666666666669</v>
      </c>
      <c r="BQ32" s="153"/>
      <c r="BR32" s="146">
        <v>43434</v>
      </c>
      <c r="BS32" s="154"/>
      <c r="BT32" s="151"/>
      <c r="BU32" s="185"/>
      <c r="BV32" s="163">
        <f t="shared" si="59"/>
        <v>0</v>
      </c>
      <c r="BW32" s="167" t="s">
        <v>147</v>
      </c>
      <c r="BX32" s="146">
        <v>43464</v>
      </c>
      <c r="BY32" s="147"/>
      <c r="BZ32" s="150"/>
      <c r="CA32" s="147"/>
      <c r="CB32" s="148"/>
      <c r="CC32" s="149"/>
    </row>
    <row r="33" spans="1:81" ht="15.75" thickBot="1" x14ac:dyDescent="0.3">
      <c r="A33" s="168">
        <v>43368</v>
      </c>
      <c r="C33" s="136" t="s">
        <v>143</v>
      </c>
      <c r="D33" s="70"/>
      <c r="E33" s="46" t="s">
        <v>54</v>
      </c>
      <c r="F33" s="114" t="s">
        <v>121</v>
      </c>
      <c r="J33" s="34">
        <v>43131</v>
      </c>
      <c r="K33" s="17">
        <v>0.3125</v>
      </c>
      <c r="L33" s="17">
        <v>0.5</v>
      </c>
      <c r="M33" s="17"/>
      <c r="N33" s="18">
        <f t="shared" si="57"/>
        <v>0.1875</v>
      </c>
      <c r="O33" s="19"/>
      <c r="P33" s="34"/>
      <c r="Q33" s="17"/>
      <c r="R33" s="17"/>
      <c r="S33" s="17"/>
      <c r="T33" s="18"/>
      <c r="U33" s="19"/>
      <c r="V33" s="34">
        <v>43190</v>
      </c>
      <c r="W33" s="52"/>
      <c r="X33" s="52"/>
      <c r="Y33" s="52"/>
      <c r="Z33" s="53"/>
      <c r="AA33" s="54"/>
      <c r="AB33" s="34"/>
      <c r="AC33" s="17"/>
      <c r="AD33" s="17"/>
      <c r="AE33" s="17"/>
      <c r="AF33" s="18"/>
      <c r="AG33" s="19"/>
      <c r="AH33" s="34">
        <v>43251</v>
      </c>
      <c r="AI33" s="17">
        <v>0.29166666666666669</v>
      </c>
      <c r="AJ33" s="17">
        <v>0.5</v>
      </c>
      <c r="AK33" s="17"/>
      <c r="AL33" s="18">
        <f t="shared" si="56"/>
        <v>0.20833333333333331</v>
      </c>
      <c r="AM33" s="19"/>
      <c r="AN33" s="34"/>
      <c r="AO33" s="106"/>
      <c r="AP33" s="106"/>
      <c r="AQ33" s="106"/>
      <c r="AR33" s="107"/>
      <c r="AS33" s="105"/>
      <c r="AT33" s="34">
        <v>43312</v>
      </c>
      <c r="AU33" s="17">
        <v>0.29166666666666669</v>
      </c>
      <c r="AV33" s="17">
        <v>0.70833333333333337</v>
      </c>
      <c r="AW33" s="17">
        <v>4.1666666666666664E-2</v>
      </c>
      <c r="AX33" s="18">
        <f t="shared" si="61"/>
        <v>0.375</v>
      </c>
      <c r="AY33" s="19"/>
      <c r="AZ33" s="34">
        <v>43343</v>
      </c>
      <c r="BA33" s="17">
        <v>0.29166666666666669</v>
      </c>
      <c r="BB33" s="17">
        <v>0.72916666666666663</v>
      </c>
      <c r="BC33" s="17">
        <v>4.1666666666666664E-2</v>
      </c>
      <c r="BD33" s="18">
        <f t="shared" si="54"/>
        <v>0.39583333333333326</v>
      </c>
      <c r="BE33" s="19"/>
      <c r="BF33" s="146"/>
      <c r="BG33" s="154"/>
      <c r="BH33" s="155"/>
      <c r="BI33" s="154"/>
      <c r="BJ33" s="156"/>
      <c r="BK33" s="153"/>
      <c r="BL33" s="146">
        <v>43404</v>
      </c>
      <c r="BM33" s="151"/>
      <c r="BN33" s="151"/>
      <c r="BO33" s="185"/>
      <c r="BP33" s="163">
        <f t="shared" si="62"/>
        <v>0</v>
      </c>
      <c r="BQ33" s="167" t="s">
        <v>147</v>
      </c>
      <c r="BR33" s="146"/>
      <c r="BS33" s="154"/>
      <c r="BT33" s="151"/>
      <c r="BU33" s="185"/>
      <c r="BV33" s="152"/>
      <c r="BW33" s="153"/>
      <c r="BX33" s="146">
        <v>43465</v>
      </c>
      <c r="BY33" s="154"/>
      <c r="BZ33" s="155"/>
      <c r="CA33" s="154"/>
      <c r="CB33" s="175">
        <f>BZ33-BY33-CA33</f>
        <v>0</v>
      </c>
      <c r="CC33" s="167" t="s">
        <v>147</v>
      </c>
    </row>
    <row r="34" spans="1:81" ht="19.5" thickBot="1" x14ac:dyDescent="0.35">
      <c r="A34" s="171" t="s">
        <v>149</v>
      </c>
      <c r="C34" s="136" t="s">
        <v>143</v>
      </c>
      <c r="D34" s="70"/>
      <c r="E34" s="46" t="s">
        <v>43</v>
      </c>
      <c r="F34" s="114" t="s">
        <v>121</v>
      </c>
      <c r="J34" s="27"/>
      <c r="K34" s="28"/>
      <c r="L34" s="29"/>
      <c r="M34" s="30" t="s">
        <v>22</v>
      </c>
      <c r="N34" s="31" t="s">
        <v>47</v>
      </c>
      <c r="O34" s="32" t="s">
        <v>31</v>
      </c>
      <c r="P34" s="27"/>
      <c r="Q34" s="28"/>
      <c r="R34" s="29"/>
      <c r="S34" s="30" t="s">
        <v>22</v>
      </c>
      <c r="T34" s="31" t="s">
        <v>55</v>
      </c>
      <c r="U34" s="32" t="s">
        <v>48</v>
      </c>
      <c r="V34" s="27"/>
      <c r="W34" s="28"/>
      <c r="X34" s="29"/>
      <c r="Y34" s="30" t="s">
        <v>22</v>
      </c>
      <c r="Z34" s="31" t="s">
        <v>68</v>
      </c>
      <c r="AA34" s="32" t="s">
        <v>31</v>
      </c>
      <c r="AB34" s="27"/>
      <c r="AC34" s="28"/>
      <c r="AD34" s="29"/>
      <c r="AE34" s="30" t="s">
        <v>22</v>
      </c>
      <c r="AF34" s="31" t="s">
        <v>82</v>
      </c>
      <c r="AG34" s="32">
        <v>90</v>
      </c>
      <c r="AH34" s="27"/>
      <c r="AI34" s="28"/>
      <c r="AJ34" s="29"/>
      <c r="AK34" s="30" t="s">
        <v>22</v>
      </c>
      <c r="AL34" s="31" t="s">
        <v>115</v>
      </c>
      <c r="AM34" s="32" t="s">
        <v>31</v>
      </c>
      <c r="AN34" s="27"/>
      <c r="AO34" s="28"/>
      <c r="AP34" s="29"/>
      <c r="AQ34" s="30" t="s">
        <v>22</v>
      </c>
      <c r="AR34" s="31" t="s">
        <v>122</v>
      </c>
      <c r="AS34" s="32" t="s">
        <v>116</v>
      </c>
      <c r="AT34" s="27"/>
      <c r="AU34" s="28"/>
      <c r="AV34" s="29"/>
      <c r="AW34" s="30" t="s">
        <v>22</v>
      </c>
      <c r="AX34" s="31" t="s">
        <v>129</v>
      </c>
      <c r="AY34" s="32" t="s">
        <v>130</v>
      </c>
      <c r="AZ34" s="27"/>
      <c r="BA34" s="28"/>
      <c r="BB34" s="29"/>
      <c r="BC34" s="30" t="s">
        <v>22</v>
      </c>
      <c r="BD34" s="31" t="s">
        <v>139</v>
      </c>
      <c r="BE34" s="32" t="s">
        <v>130</v>
      </c>
      <c r="BF34" s="157"/>
      <c r="BG34" s="158"/>
      <c r="BH34" s="29"/>
      <c r="BI34" s="186" t="s">
        <v>22</v>
      </c>
      <c r="BJ34" s="159" t="s">
        <v>145</v>
      </c>
      <c r="BK34" s="160" t="s">
        <v>141</v>
      </c>
      <c r="BL34" s="157"/>
      <c r="BM34" s="158"/>
      <c r="BN34" s="29"/>
      <c r="BO34" s="186" t="s">
        <v>22</v>
      </c>
      <c r="BP34" s="159"/>
      <c r="BQ34" s="160" t="s">
        <v>148</v>
      </c>
      <c r="BR34" s="157"/>
      <c r="BS34" s="158"/>
      <c r="BT34" s="29"/>
      <c r="BU34" s="186" t="s">
        <v>22</v>
      </c>
      <c r="BV34" s="159" t="s">
        <v>116</v>
      </c>
      <c r="BW34" s="160" t="s">
        <v>156</v>
      </c>
      <c r="BX34" s="157"/>
      <c r="BY34" s="158"/>
      <c r="BZ34" s="29"/>
      <c r="CA34" s="186" t="s">
        <v>22</v>
      </c>
      <c r="CB34" s="159" t="s">
        <v>169</v>
      </c>
      <c r="CC34" s="160" t="s">
        <v>172</v>
      </c>
    </row>
    <row r="35" spans="1:81" x14ac:dyDescent="0.25">
      <c r="A35" s="168" t="s">
        <v>135</v>
      </c>
      <c r="C35" s="136" t="s">
        <v>143</v>
      </c>
      <c r="D35" s="70"/>
      <c r="E35" s="46" t="s">
        <v>137</v>
      </c>
      <c r="F35" s="114" t="s">
        <v>121</v>
      </c>
      <c r="V35" s="5"/>
      <c r="W35" s="5"/>
      <c r="X35" s="5"/>
      <c r="Y35" s="5"/>
      <c r="Z35" s="5"/>
      <c r="AA35" s="5"/>
      <c r="AH35" s="5"/>
      <c r="AI35" s="5"/>
      <c r="AJ35" s="5"/>
      <c r="AK35" s="5"/>
      <c r="AL35" s="5"/>
      <c r="AM35" s="5"/>
    </row>
    <row r="36" spans="1:81" x14ac:dyDescent="0.25">
      <c r="A36" s="102" t="s">
        <v>168</v>
      </c>
      <c r="C36" s="136" t="s">
        <v>143</v>
      </c>
      <c r="D36" s="70"/>
      <c r="E36" s="46" t="s">
        <v>154</v>
      </c>
      <c r="F36" s="114" t="s">
        <v>121</v>
      </c>
      <c r="V36" s="5"/>
      <c r="W36" s="5"/>
      <c r="X36" s="5"/>
      <c r="Y36" s="5"/>
      <c r="Z36" s="5"/>
      <c r="AA36" s="5"/>
      <c r="AH36" s="79" t="s">
        <v>105</v>
      </c>
      <c r="AI36" s="80"/>
      <c r="AJ36" s="5"/>
      <c r="AK36" s="5"/>
      <c r="AL36" s="81"/>
      <c r="AM36" s="5"/>
      <c r="AN36" s="38" t="s">
        <v>111</v>
      </c>
      <c r="AQ36" s="5"/>
      <c r="AR36" s="81"/>
      <c r="AS36" s="5"/>
      <c r="AT36" s="38"/>
      <c r="AW36" s="5"/>
      <c r="AX36" s="81"/>
      <c r="AY36" s="5"/>
    </row>
    <row r="37" spans="1:81" x14ac:dyDescent="0.25">
      <c r="A37" s="174">
        <v>43405</v>
      </c>
      <c r="C37" s="136" t="s">
        <v>143</v>
      </c>
      <c r="D37" s="70"/>
      <c r="E37" s="46" t="s">
        <v>157</v>
      </c>
      <c r="F37" s="114" t="s">
        <v>121</v>
      </c>
      <c r="V37" s="5"/>
      <c r="W37" s="5"/>
      <c r="X37" s="5"/>
      <c r="Y37" s="5"/>
      <c r="Z37" s="5"/>
      <c r="AA37" s="5"/>
      <c r="AH37" s="79"/>
      <c r="AI37" s="80"/>
      <c r="AJ37" s="5"/>
      <c r="AK37" s="5"/>
      <c r="AL37" s="81"/>
      <c r="AM37" s="5"/>
      <c r="AN37" s="38"/>
      <c r="AQ37" s="5"/>
      <c r="AR37" s="81"/>
      <c r="AS37" s="5"/>
      <c r="AT37" s="38"/>
      <c r="AW37" s="5"/>
      <c r="AX37" s="81"/>
      <c r="AY37" s="5"/>
    </row>
    <row r="38" spans="1:81" x14ac:dyDescent="0.25">
      <c r="A38" s="174">
        <v>43435</v>
      </c>
      <c r="C38" s="136" t="s">
        <v>143</v>
      </c>
      <c r="D38" s="70"/>
      <c r="E38" s="46" t="s">
        <v>137</v>
      </c>
      <c r="F38" s="114" t="s">
        <v>121</v>
      </c>
      <c r="V38" s="5"/>
      <c r="W38" s="5"/>
      <c r="X38" s="5"/>
      <c r="Y38" s="5"/>
      <c r="Z38" s="5"/>
      <c r="AA38" s="5"/>
      <c r="AH38" s="79"/>
      <c r="AI38" s="80"/>
      <c r="AJ38" s="5"/>
      <c r="AK38" s="5"/>
      <c r="AL38" s="81"/>
      <c r="AM38" s="5"/>
      <c r="AN38" s="38"/>
      <c r="AQ38" s="5"/>
      <c r="AR38" s="81"/>
      <c r="AS38" s="5"/>
      <c r="AT38" s="38"/>
      <c r="AW38" s="5"/>
      <c r="AX38" s="81"/>
      <c r="AY38" s="5"/>
    </row>
    <row r="39" spans="1:81" x14ac:dyDescent="0.25">
      <c r="V39" s="5"/>
      <c r="W39" s="5"/>
      <c r="X39" s="5"/>
      <c r="Y39" s="5"/>
      <c r="Z39" s="5"/>
      <c r="AA39" s="5"/>
      <c r="AN39" s="37" t="s">
        <v>112</v>
      </c>
      <c r="AQ39" s="5"/>
      <c r="AR39" s="5"/>
      <c r="AS39" s="123">
        <v>35.700000000000003</v>
      </c>
      <c r="AW39" s="5"/>
      <c r="AX39" s="5"/>
      <c r="AY39" s="123"/>
    </row>
    <row r="40" spans="1:81" x14ac:dyDescent="0.25">
      <c r="A40" s="38" t="s">
        <v>33</v>
      </c>
      <c r="D40" s="82">
        <f>E19</f>
        <v>-55.800000000000011</v>
      </c>
      <c r="V40" s="5"/>
      <c r="W40" s="5"/>
      <c r="X40" s="5"/>
      <c r="Y40" s="5"/>
      <c r="Z40" s="5"/>
      <c r="AA40" s="5"/>
      <c r="AN40" s="41" t="s">
        <v>114</v>
      </c>
      <c r="AQ40" s="5"/>
      <c r="AR40" s="5"/>
      <c r="AS40" s="5"/>
      <c r="AT40" s="41"/>
      <c r="AW40" s="5"/>
      <c r="AX40" s="5"/>
      <c r="AY40" s="5"/>
    </row>
    <row r="41" spans="1:81" x14ac:dyDescent="0.25">
      <c r="A41" s="37" t="s">
        <v>72</v>
      </c>
      <c r="V41" s="5"/>
      <c r="W41" s="5"/>
      <c r="X41" s="5"/>
      <c r="Y41" s="5"/>
      <c r="Z41" s="5"/>
      <c r="AA41" s="5"/>
      <c r="AN41" s="5"/>
      <c r="AO41" s="5"/>
      <c r="AP41" s="5"/>
      <c r="AQ41" s="124"/>
      <c r="AR41" s="123"/>
      <c r="AS41" s="123">
        <f>89.25+AS39</f>
        <v>124.95</v>
      </c>
      <c r="AT41" s="5"/>
      <c r="AU41" s="5"/>
      <c r="AV41" s="5"/>
      <c r="AW41" s="124"/>
      <c r="AX41" s="123"/>
      <c r="AY41" s="123"/>
    </row>
    <row r="42" spans="1:81" x14ac:dyDescent="0.25">
      <c r="A42" s="37" t="s">
        <v>92</v>
      </c>
      <c r="V42" s="5"/>
      <c r="W42" s="5"/>
      <c r="X42" s="5"/>
      <c r="Y42" s="5"/>
      <c r="Z42" s="5"/>
      <c r="AA42" s="5"/>
      <c r="AN42" s="5"/>
      <c r="AO42" s="5"/>
      <c r="AP42" s="5"/>
      <c r="AQ42" s="5"/>
      <c r="AR42" s="125"/>
      <c r="AS42" s="5"/>
      <c r="AT42" s="5"/>
      <c r="AU42" s="5"/>
      <c r="AV42" s="5"/>
      <c r="AW42" s="5"/>
      <c r="AX42" s="125"/>
      <c r="AY42" s="5"/>
    </row>
    <row r="43" spans="1:81" x14ac:dyDescent="0.25">
      <c r="V43" s="5"/>
      <c r="W43" s="5"/>
      <c r="X43" s="5"/>
      <c r="Y43" s="5"/>
      <c r="Z43" s="5"/>
      <c r="AA43" s="5"/>
      <c r="AN43" s="5" t="s">
        <v>124</v>
      </c>
      <c r="AO43" s="5"/>
      <c r="AP43" s="5"/>
      <c r="AQ43" s="5"/>
      <c r="AR43" s="5"/>
      <c r="AS43" s="126">
        <f>115-124.95</f>
        <v>-9.9500000000000028</v>
      </c>
      <c r="AT43" s="5"/>
      <c r="AU43" s="5"/>
      <c r="AV43" s="5"/>
      <c r="AW43" s="5"/>
      <c r="AX43" s="5"/>
      <c r="AY43" s="126"/>
    </row>
    <row r="44" spans="1:81" x14ac:dyDescent="0.25">
      <c r="A44" s="38" t="s">
        <v>69</v>
      </c>
      <c r="D44" s="82">
        <f>F19</f>
        <v>-73.800000000000011</v>
      </c>
      <c r="V44" s="5"/>
      <c r="W44" s="5"/>
      <c r="X44" s="5"/>
      <c r="Y44" s="5"/>
      <c r="Z44" s="5"/>
      <c r="AA44" s="5"/>
    </row>
    <row r="45" spans="1:81" x14ac:dyDescent="0.25">
      <c r="A45" s="37" t="s">
        <v>71</v>
      </c>
      <c r="V45" s="79" t="s">
        <v>56</v>
      </c>
      <c r="W45" s="80"/>
      <c r="X45" s="5"/>
      <c r="Y45" s="5"/>
      <c r="Z45" s="81"/>
      <c r="AA45" s="5"/>
    </row>
    <row r="46" spans="1:81" x14ac:dyDescent="0.25">
      <c r="A46" s="37" t="s">
        <v>93</v>
      </c>
    </row>
    <row r="48" spans="1:81" x14ac:dyDescent="0.25">
      <c r="A48" s="38" t="s">
        <v>111</v>
      </c>
      <c r="D48" s="82">
        <f>G19</f>
        <v>-255</v>
      </c>
    </row>
    <row r="49" spans="1:5" x14ac:dyDescent="0.25">
      <c r="A49" s="37" t="s">
        <v>112</v>
      </c>
    </row>
    <row r="50" spans="1:5" x14ac:dyDescent="0.25">
      <c r="A50" s="41" t="s">
        <v>114</v>
      </c>
    </row>
    <row r="52" spans="1:5" ht="15.75" thickBot="1" x14ac:dyDescent="0.3">
      <c r="A52" s="38" t="s">
        <v>24</v>
      </c>
      <c r="D52" s="45">
        <f>D19+SUM(D22:D49)</f>
        <v>29.799999999999955</v>
      </c>
    </row>
    <row r="53" spans="1:5" ht="15.75" thickTop="1" x14ac:dyDescent="0.25"/>
    <row r="54" spans="1:5" x14ac:dyDescent="0.25">
      <c r="A54" s="38" t="s">
        <v>171</v>
      </c>
      <c r="B54" s="38"/>
      <c r="C54" s="38"/>
      <c r="D54" s="38">
        <v>7.33</v>
      </c>
      <c r="E54" s="37" t="s">
        <v>40</v>
      </c>
    </row>
    <row r="55" spans="1:5" x14ac:dyDescent="0.25">
      <c r="A55" s="38" t="s">
        <v>170</v>
      </c>
      <c r="D55" s="38">
        <v>13.5</v>
      </c>
      <c r="E55" s="37" t="s">
        <v>40</v>
      </c>
    </row>
    <row r="57" spans="1:5" x14ac:dyDescent="0.25">
      <c r="A57" s="37" t="s">
        <v>126</v>
      </c>
      <c r="D57" s="37">
        <v>-10</v>
      </c>
      <c r="E57" s="37" t="s">
        <v>40</v>
      </c>
    </row>
    <row r="59" spans="1:5" x14ac:dyDescent="0.25">
      <c r="A59" s="38" t="s">
        <v>166</v>
      </c>
      <c r="B59" s="38"/>
      <c r="C59" s="38"/>
      <c r="D59" s="38">
        <f>SUM(D54:D58)</f>
        <v>10.829999999999998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Z95"/>
  <sheetViews>
    <sheetView workbookViewId="0">
      <pane xSplit="5" topLeftCell="BA1" activePane="topRight" state="frozen"/>
      <selection pane="topRight" activeCell="BD21" sqref="BD21:BD22"/>
    </sheetView>
  </sheetViews>
  <sheetFormatPr baseColWidth="10" defaultRowHeight="15" x14ac:dyDescent="0.25"/>
  <cols>
    <col min="1" max="1" width="11.875" style="73" customWidth="1"/>
    <col min="2" max="4" width="7.5" style="73" customWidth="1"/>
    <col min="5" max="5" width="11" style="73" customWidth="1"/>
    <col min="6" max="14" width="11" style="5" customWidth="1"/>
    <col min="15" max="15" width="11" style="194" customWidth="1"/>
    <col min="16" max="20" width="11" style="5" customWidth="1"/>
    <col min="21" max="21" width="11" style="194" customWidth="1"/>
    <col min="22" max="26" width="11" style="5" customWidth="1"/>
    <col min="27" max="27" width="11" style="194" customWidth="1"/>
    <col min="28" max="32" width="11" style="5" customWidth="1"/>
    <col min="33" max="33" width="11" style="194" customWidth="1"/>
    <col min="34" max="38" width="11" style="5" customWidth="1"/>
    <col min="39" max="39" width="11" style="194" customWidth="1"/>
    <col min="40" max="44" width="11" style="5" customWidth="1"/>
    <col min="45" max="45" width="11" style="194" customWidth="1"/>
    <col min="46" max="50" width="11" style="5" customWidth="1"/>
    <col min="51" max="51" width="11" style="194" customWidth="1"/>
    <col min="52" max="56" width="11" style="5" customWidth="1"/>
    <col min="57" max="57" width="11" style="194" customWidth="1"/>
    <col min="58" max="910" width="11" style="5" customWidth="1"/>
    <col min="911" max="911" width="11" customWidth="1"/>
  </cols>
  <sheetData>
    <row r="1" spans="1:59" ht="30.75" customHeight="1" thickBot="1" x14ac:dyDescent="0.3">
      <c r="A1" s="42" t="s">
        <v>81</v>
      </c>
      <c r="B1" s="108" t="s">
        <v>106</v>
      </c>
      <c r="F1" s="1" t="s">
        <v>1</v>
      </c>
      <c r="G1" s="2" t="s">
        <v>14</v>
      </c>
      <c r="H1" s="3"/>
      <c r="I1" s="3"/>
      <c r="J1" s="4"/>
      <c r="K1" s="4"/>
      <c r="L1" s="1" t="s">
        <v>1</v>
      </c>
      <c r="M1" s="2" t="s">
        <v>0</v>
      </c>
      <c r="N1" s="3"/>
      <c r="O1" s="183"/>
      <c r="P1" s="4"/>
      <c r="Q1" s="4"/>
      <c r="R1" s="1" t="s">
        <v>1</v>
      </c>
      <c r="S1" s="2" t="s">
        <v>25</v>
      </c>
      <c r="T1" s="3"/>
      <c r="U1" s="183"/>
      <c r="V1" s="4"/>
      <c r="W1" s="4"/>
      <c r="X1" s="1" t="s">
        <v>1</v>
      </c>
      <c r="Y1" s="2" t="s">
        <v>16</v>
      </c>
      <c r="Z1" s="3"/>
      <c r="AA1" s="183"/>
      <c r="AB1" s="4"/>
      <c r="AC1" s="4"/>
      <c r="AD1" s="1" t="s">
        <v>1</v>
      </c>
      <c r="AE1" s="2" t="s">
        <v>127</v>
      </c>
      <c r="AF1" s="3"/>
      <c r="AG1" s="183"/>
      <c r="AH1" s="4"/>
      <c r="AI1" s="4"/>
      <c r="AJ1" s="1" t="s">
        <v>1</v>
      </c>
      <c r="AK1" s="2" t="s">
        <v>140</v>
      </c>
      <c r="AL1" s="3"/>
      <c r="AM1" s="183"/>
      <c r="AN1" s="4"/>
      <c r="AO1" s="4"/>
      <c r="AP1" s="1" t="s">
        <v>1</v>
      </c>
      <c r="AQ1" s="2" t="s">
        <v>146</v>
      </c>
      <c r="AR1" s="3"/>
      <c r="AS1" s="183"/>
      <c r="AT1" s="4"/>
      <c r="AU1" s="4"/>
      <c r="AV1" s="1" t="s">
        <v>1</v>
      </c>
      <c r="AW1" s="2" t="s">
        <v>155</v>
      </c>
      <c r="AX1" s="3"/>
      <c r="AY1" s="183"/>
      <c r="AZ1" s="4"/>
      <c r="BA1" s="4"/>
      <c r="BB1" s="1" t="s">
        <v>1</v>
      </c>
      <c r="BC1" s="2" t="s">
        <v>159</v>
      </c>
      <c r="BD1" s="3"/>
      <c r="BE1" s="183"/>
      <c r="BF1" s="4"/>
      <c r="BG1" s="4"/>
    </row>
    <row r="2" spans="1:59" ht="15.75" thickBot="1" x14ac:dyDescent="0.3">
      <c r="A2" s="6"/>
      <c r="B2" s="7" t="s">
        <v>2</v>
      </c>
      <c r="C2" s="8" t="s">
        <v>3</v>
      </c>
      <c r="D2" s="9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0" t="s">
        <v>5</v>
      </c>
      <c r="M2" s="11" t="s">
        <v>6</v>
      </c>
      <c r="N2" s="12" t="s">
        <v>7</v>
      </c>
      <c r="O2" s="189" t="s">
        <v>8</v>
      </c>
      <c r="P2" s="14" t="s">
        <v>9</v>
      </c>
      <c r="Q2" s="15" t="s">
        <v>10</v>
      </c>
      <c r="R2" s="10" t="s">
        <v>5</v>
      </c>
      <c r="S2" s="11" t="s">
        <v>6</v>
      </c>
      <c r="T2" s="12" t="s">
        <v>7</v>
      </c>
      <c r="U2" s="189" t="s">
        <v>8</v>
      </c>
      <c r="V2" s="14" t="s">
        <v>9</v>
      </c>
      <c r="W2" s="15" t="s">
        <v>10</v>
      </c>
      <c r="X2" s="10" t="s">
        <v>5</v>
      </c>
      <c r="Y2" s="11" t="s">
        <v>6</v>
      </c>
      <c r="Z2" s="12" t="s">
        <v>7</v>
      </c>
      <c r="AA2" s="189" t="s">
        <v>8</v>
      </c>
      <c r="AB2" s="14" t="s">
        <v>9</v>
      </c>
      <c r="AC2" s="15" t="s">
        <v>10</v>
      </c>
      <c r="AD2" s="10" t="s">
        <v>5</v>
      </c>
      <c r="AE2" s="11" t="s">
        <v>6</v>
      </c>
      <c r="AF2" s="12" t="s">
        <v>7</v>
      </c>
      <c r="AG2" s="189" t="s">
        <v>8</v>
      </c>
      <c r="AH2" s="14" t="s">
        <v>9</v>
      </c>
      <c r="AI2" s="15" t="s">
        <v>10</v>
      </c>
      <c r="AJ2" s="141" t="s">
        <v>5</v>
      </c>
      <c r="AK2" s="142" t="s">
        <v>6</v>
      </c>
      <c r="AL2" s="143" t="s">
        <v>7</v>
      </c>
      <c r="AM2" s="184" t="s">
        <v>8</v>
      </c>
      <c r="AN2" s="144" t="s">
        <v>9</v>
      </c>
      <c r="AO2" s="145" t="s">
        <v>10</v>
      </c>
      <c r="AP2" s="141" t="s">
        <v>5</v>
      </c>
      <c r="AQ2" s="142" t="s">
        <v>6</v>
      </c>
      <c r="AR2" s="143" t="s">
        <v>7</v>
      </c>
      <c r="AS2" s="184" t="s">
        <v>8</v>
      </c>
      <c r="AT2" s="144" t="s">
        <v>9</v>
      </c>
      <c r="AU2" s="145" t="s">
        <v>10</v>
      </c>
      <c r="AV2" s="141" t="s">
        <v>5</v>
      </c>
      <c r="AW2" s="142" t="s">
        <v>6</v>
      </c>
      <c r="AX2" s="143" t="s">
        <v>7</v>
      </c>
      <c r="AY2" s="184" t="s">
        <v>8</v>
      </c>
      <c r="AZ2" s="144" t="s">
        <v>9</v>
      </c>
      <c r="BA2" s="145" t="s">
        <v>10</v>
      </c>
      <c r="BB2" s="141" t="s">
        <v>5</v>
      </c>
      <c r="BC2" s="142" t="s">
        <v>6</v>
      </c>
      <c r="BD2" s="143" t="s">
        <v>7</v>
      </c>
      <c r="BE2" s="184" t="s">
        <v>8</v>
      </c>
      <c r="BF2" s="144" t="s">
        <v>9</v>
      </c>
      <c r="BG2" s="145" t="s">
        <v>10</v>
      </c>
    </row>
    <row r="3" spans="1:59" x14ac:dyDescent="0.25">
      <c r="A3" s="5"/>
      <c r="B3" s="16"/>
      <c r="C3" s="16"/>
      <c r="D3" s="16"/>
      <c r="F3" s="34">
        <v>43191</v>
      </c>
      <c r="G3" s="52"/>
      <c r="H3" s="52"/>
      <c r="I3" s="52"/>
      <c r="J3" s="53"/>
      <c r="K3" s="54"/>
      <c r="L3" s="34">
        <v>43221</v>
      </c>
      <c r="M3" s="17">
        <v>0.29166666666666669</v>
      </c>
      <c r="N3" s="78">
        <v>0.70833333333333337</v>
      </c>
      <c r="O3" s="190">
        <v>4.1666666666666664E-2</v>
      </c>
      <c r="P3" s="18">
        <f t="shared" ref="P3:P6" si="0">N3-M3-O3</f>
        <v>0.375</v>
      </c>
      <c r="Q3" s="19"/>
      <c r="R3" s="34">
        <v>43252</v>
      </c>
      <c r="S3" s="17">
        <v>0.29166666666666669</v>
      </c>
      <c r="T3" s="78">
        <v>0.625</v>
      </c>
      <c r="U3" s="190">
        <v>2.0833333333333332E-2</v>
      </c>
      <c r="V3" s="18">
        <f t="shared" ref="V3" si="1">T3-S3-U3</f>
        <v>0.3125</v>
      </c>
      <c r="W3" s="19"/>
      <c r="X3" s="34">
        <v>43282</v>
      </c>
      <c r="Y3" s="52"/>
      <c r="Z3" s="52"/>
      <c r="AA3" s="191"/>
      <c r="AB3" s="53"/>
      <c r="AC3" s="54"/>
      <c r="AD3" s="34">
        <v>43313</v>
      </c>
      <c r="AE3" s="17"/>
      <c r="AF3" s="17"/>
      <c r="AG3" s="190"/>
      <c r="AH3" s="18"/>
      <c r="AI3" s="51" t="s">
        <v>30</v>
      </c>
      <c r="AJ3" s="146">
        <v>43344</v>
      </c>
      <c r="AK3" s="147"/>
      <c r="AL3" s="147"/>
      <c r="AM3" s="147"/>
      <c r="AN3" s="148"/>
      <c r="AO3" s="149"/>
      <c r="AP3" s="146">
        <v>43374</v>
      </c>
      <c r="AQ3" s="161">
        <v>0.25</v>
      </c>
      <c r="AR3" s="161">
        <v>0.8125</v>
      </c>
      <c r="AS3" s="154">
        <v>4.1666666666666664E-2</v>
      </c>
      <c r="AT3" s="156">
        <f>AR3-AQ3-AS3</f>
        <v>0.52083333333333337</v>
      </c>
      <c r="AU3" s="153"/>
      <c r="AV3" s="146">
        <v>43405</v>
      </c>
      <c r="AW3" s="154">
        <v>0.29166666666666669</v>
      </c>
      <c r="AX3" s="155">
        <v>0.6875</v>
      </c>
      <c r="AY3" s="154">
        <v>4.1666666666666664E-2</v>
      </c>
      <c r="AZ3" s="156">
        <f>AX3-AW3-AY3</f>
        <v>0.35416666666666663</v>
      </c>
      <c r="BA3" s="153"/>
      <c r="BB3" s="146">
        <v>43435</v>
      </c>
      <c r="BC3" s="147"/>
      <c r="BD3" s="147"/>
      <c r="BE3" s="147"/>
      <c r="BF3" s="148"/>
      <c r="BG3" s="149"/>
    </row>
    <row r="4" spans="1:59" x14ac:dyDescent="0.25">
      <c r="A4" s="20"/>
      <c r="B4" s="21"/>
      <c r="C4" s="21"/>
      <c r="D4" s="21"/>
      <c r="F4" s="34">
        <v>43192</v>
      </c>
      <c r="G4" s="35"/>
      <c r="H4" s="35"/>
      <c r="I4" s="35"/>
      <c r="J4" s="36"/>
      <c r="K4" s="51" t="s">
        <v>30</v>
      </c>
      <c r="L4" s="34">
        <v>43222</v>
      </c>
      <c r="M4" s="17">
        <v>0.29166666666666669</v>
      </c>
      <c r="N4" s="78">
        <v>0.72916666666666663</v>
      </c>
      <c r="O4" s="190">
        <v>4.1666666666666664E-2</v>
      </c>
      <c r="P4" s="18">
        <f t="shared" si="0"/>
        <v>0.39583333333333326</v>
      </c>
      <c r="Q4" s="19"/>
      <c r="R4" s="34">
        <v>43253</v>
      </c>
      <c r="S4" s="52"/>
      <c r="T4" s="52"/>
      <c r="U4" s="191"/>
      <c r="V4" s="53"/>
      <c r="W4" s="54"/>
      <c r="X4" s="34">
        <v>43283</v>
      </c>
      <c r="Y4" s="17">
        <v>0.29166666666666669</v>
      </c>
      <c r="Z4" s="17">
        <v>0.6875</v>
      </c>
      <c r="AA4" s="190">
        <v>2.0833333333333332E-2</v>
      </c>
      <c r="AB4" s="18">
        <f t="shared" ref="AB4:AB8" si="2">Z4-Y4-AA4</f>
        <v>0.375</v>
      </c>
      <c r="AC4" s="19"/>
      <c r="AD4" s="34">
        <v>43314</v>
      </c>
      <c r="AE4" s="17">
        <v>0.29166666666666669</v>
      </c>
      <c r="AF4" s="17">
        <v>0.6875</v>
      </c>
      <c r="AG4" s="190">
        <v>4.1666666666666664E-2</v>
      </c>
      <c r="AH4" s="18">
        <f t="shared" ref="AH3:AH5" si="3">AF4-AE4-AG4</f>
        <v>0.35416666666666663</v>
      </c>
      <c r="AI4" s="19"/>
      <c r="AJ4" s="146">
        <v>43345</v>
      </c>
      <c r="AK4" s="147"/>
      <c r="AL4" s="150"/>
      <c r="AM4" s="147"/>
      <c r="AN4" s="148"/>
      <c r="AO4" s="149"/>
      <c r="AP4" s="146">
        <v>43375</v>
      </c>
      <c r="AQ4" s="154">
        <v>0.29166666666666669</v>
      </c>
      <c r="AR4" s="161">
        <v>0.70833333333333337</v>
      </c>
      <c r="AS4" s="154">
        <v>4.1666666666666664E-2</v>
      </c>
      <c r="AT4" s="156">
        <f t="shared" ref="AT4:AT7" si="4">AR4-AQ4-AS4</f>
        <v>0.375</v>
      </c>
      <c r="AU4" s="153"/>
      <c r="AV4" s="146">
        <v>43406</v>
      </c>
      <c r="AW4" s="154">
        <v>0.29166666666666669</v>
      </c>
      <c r="AX4" s="161">
        <v>0.6875</v>
      </c>
      <c r="AY4" s="154">
        <v>4.1666666666666664E-2</v>
      </c>
      <c r="AZ4" s="156">
        <f>AX4-AW4-AY4</f>
        <v>0.35416666666666663</v>
      </c>
      <c r="BA4" s="153"/>
      <c r="BB4" s="146">
        <v>43436</v>
      </c>
      <c r="BC4" s="147"/>
      <c r="BD4" s="150"/>
      <c r="BE4" s="147"/>
      <c r="BF4" s="148"/>
      <c r="BG4" s="149"/>
    </row>
    <row r="5" spans="1:59" ht="15.75" thickBot="1" x14ac:dyDescent="0.3">
      <c r="A5" s="5"/>
      <c r="B5" s="16"/>
      <c r="C5" s="16"/>
      <c r="D5" s="16"/>
      <c r="F5" s="34">
        <v>43193</v>
      </c>
      <c r="G5" s="17"/>
      <c r="H5" s="17"/>
      <c r="I5" s="17"/>
      <c r="J5" s="18"/>
      <c r="K5" s="19"/>
      <c r="L5" s="34">
        <v>43223</v>
      </c>
      <c r="M5" s="17">
        <v>0.29166666666666669</v>
      </c>
      <c r="N5" s="78">
        <v>0.875</v>
      </c>
      <c r="O5" s="190">
        <v>6.25E-2</v>
      </c>
      <c r="P5" s="18">
        <f t="shared" si="0"/>
        <v>0.52083333333333326</v>
      </c>
      <c r="Q5" s="19"/>
      <c r="R5" s="34">
        <v>43254</v>
      </c>
      <c r="S5" s="52"/>
      <c r="T5" s="52"/>
      <c r="U5" s="191"/>
      <c r="V5" s="53"/>
      <c r="W5" s="54"/>
      <c r="X5" s="34">
        <v>43284</v>
      </c>
      <c r="Y5" s="17">
        <v>0.29166666666666669</v>
      </c>
      <c r="Z5" s="78">
        <v>0.77083333333333337</v>
      </c>
      <c r="AA5" s="190">
        <v>4.1666666666666664E-2</v>
      </c>
      <c r="AB5" s="18">
        <f t="shared" si="2"/>
        <v>0.4375</v>
      </c>
      <c r="AC5" s="19"/>
      <c r="AD5" s="34">
        <v>43315</v>
      </c>
      <c r="AE5" s="17">
        <v>0.29166666666666669</v>
      </c>
      <c r="AF5" s="78">
        <v>0.64583333333333337</v>
      </c>
      <c r="AG5" s="190">
        <v>4.1666666666666664E-2</v>
      </c>
      <c r="AH5" s="18">
        <f t="shared" si="3"/>
        <v>0.3125</v>
      </c>
      <c r="AI5" s="19"/>
      <c r="AJ5" s="146">
        <v>43346</v>
      </c>
      <c r="AK5" s="154">
        <v>0.29166666666666669</v>
      </c>
      <c r="AL5" s="155">
        <v>0.6875</v>
      </c>
      <c r="AM5" s="154">
        <v>4.1666666666666664E-2</v>
      </c>
      <c r="AN5" s="156">
        <f>AL5-AK5-AM5</f>
        <v>0.35416666666666663</v>
      </c>
      <c r="AO5" s="153"/>
      <c r="AP5" s="146">
        <v>43376</v>
      </c>
      <c r="AQ5" s="154">
        <v>0.29166666666666669</v>
      </c>
      <c r="AR5" s="155">
        <v>0.6875</v>
      </c>
      <c r="AS5" s="154">
        <v>4.1666666666666664E-2</v>
      </c>
      <c r="AT5" s="156">
        <f t="shared" si="4"/>
        <v>0.35416666666666663</v>
      </c>
      <c r="AU5" s="153"/>
      <c r="AV5" s="146">
        <v>43407</v>
      </c>
      <c r="AW5" s="147"/>
      <c r="AX5" s="147"/>
      <c r="AY5" s="147"/>
      <c r="AZ5" s="148"/>
      <c r="BA5" s="149"/>
      <c r="BB5" s="146">
        <v>43437</v>
      </c>
      <c r="BC5" s="154">
        <v>0.29166666666666669</v>
      </c>
      <c r="BD5" s="155">
        <v>0.6875</v>
      </c>
      <c r="BE5" s="154">
        <v>4.1666666666666664E-2</v>
      </c>
      <c r="BF5" s="156">
        <f>BD5-BC5-BE5</f>
        <v>0.35416666666666663</v>
      </c>
      <c r="BG5" s="153"/>
    </row>
    <row r="6" spans="1:59" x14ac:dyDescent="0.25">
      <c r="A6" s="22" t="s">
        <v>11</v>
      </c>
      <c r="B6" s="23"/>
      <c r="C6" s="24"/>
      <c r="D6" s="24"/>
      <c r="F6" s="34">
        <v>43194</v>
      </c>
      <c r="G6" s="17"/>
      <c r="H6" s="17"/>
      <c r="I6" s="17"/>
      <c r="J6" s="18"/>
      <c r="K6" s="19"/>
      <c r="L6" s="34">
        <v>43224</v>
      </c>
      <c r="M6" s="78">
        <v>0.27083333333333331</v>
      </c>
      <c r="N6" s="78">
        <v>0.82291666666666663</v>
      </c>
      <c r="O6" s="190">
        <v>4.1666666666666664E-2</v>
      </c>
      <c r="P6" s="18">
        <f t="shared" si="0"/>
        <v>0.51041666666666663</v>
      </c>
      <c r="Q6" s="19"/>
      <c r="R6" s="34">
        <v>43255</v>
      </c>
      <c r="S6" s="17">
        <v>0.29166666666666669</v>
      </c>
      <c r="T6" s="78">
        <v>0.71875</v>
      </c>
      <c r="U6" s="190">
        <v>4.1666666666666664E-2</v>
      </c>
      <c r="V6" s="18">
        <f t="shared" ref="V6:V10" si="5">T6-S6-U6</f>
        <v>0.38541666666666663</v>
      </c>
      <c r="W6" s="19"/>
      <c r="X6" s="34">
        <v>43285</v>
      </c>
      <c r="Y6" s="78">
        <v>0.25</v>
      </c>
      <c r="Z6" s="78">
        <v>0.76041666666666663</v>
      </c>
      <c r="AA6" s="190">
        <v>4.1666666666666664E-2</v>
      </c>
      <c r="AB6" s="18">
        <f t="shared" si="2"/>
        <v>0.46874999999999994</v>
      </c>
      <c r="AC6" s="19"/>
      <c r="AD6" s="34">
        <v>43316</v>
      </c>
      <c r="AE6" s="52"/>
      <c r="AF6" s="52"/>
      <c r="AG6" s="191"/>
      <c r="AH6" s="53"/>
      <c r="AI6" s="54"/>
      <c r="AJ6" s="146">
        <v>43347</v>
      </c>
      <c r="AK6" s="154">
        <v>0.29166666666666669</v>
      </c>
      <c r="AL6" s="161">
        <v>0.64583333333333337</v>
      </c>
      <c r="AM6" s="154">
        <v>4.1666666666666664E-2</v>
      </c>
      <c r="AN6" s="156">
        <f t="shared" ref="AN6:AN9" si="6">AL6-AK6-AM6</f>
        <v>0.3125</v>
      </c>
      <c r="AO6" s="153"/>
      <c r="AP6" s="146">
        <v>43377</v>
      </c>
      <c r="AQ6" s="154">
        <v>0.29166666666666669</v>
      </c>
      <c r="AR6" s="155">
        <v>0.6875</v>
      </c>
      <c r="AS6" s="154">
        <v>4.1666666666666664E-2</v>
      </c>
      <c r="AT6" s="156">
        <f t="shared" si="4"/>
        <v>0.35416666666666663</v>
      </c>
      <c r="AU6" s="140" t="s">
        <v>52</v>
      </c>
      <c r="AV6" s="146">
        <v>43408</v>
      </c>
      <c r="AW6" s="147"/>
      <c r="AX6" s="150"/>
      <c r="AY6" s="147"/>
      <c r="AZ6" s="148"/>
      <c r="BA6" s="149"/>
      <c r="BB6" s="146">
        <v>43438</v>
      </c>
      <c r="BC6" s="154">
        <v>0.29166666666666669</v>
      </c>
      <c r="BD6" s="155">
        <v>0.6875</v>
      </c>
      <c r="BE6" s="154">
        <v>4.1666666666666664E-2</v>
      </c>
      <c r="BF6" s="156">
        <f>BD6-BC6-BE6</f>
        <v>0.35416666666666663</v>
      </c>
      <c r="BG6" s="153"/>
    </row>
    <row r="7" spans="1:59" x14ac:dyDescent="0.25">
      <c r="A7" s="25" t="s">
        <v>12</v>
      </c>
      <c r="B7" s="23"/>
      <c r="C7" s="24"/>
      <c r="D7" s="24"/>
      <c r="F7" s="34">
        <v>43195</v>
      </c>
      <c r="G7" s="17"/>
      <c r="H7" s="17"/>
      <c r="I7" s="17"/>
      <c r="J7" s="18"/>
      <c r="K7" s="19"/>
      <c r="L7" s="34">
        <v>43225</v>
      </c>
      <c r="M7" s="52"/>
      <c r="N7" s="52"/>
      <c r="O7" s="191"/>
      <c r="P7" s="53"/>
      <c r="Q7" s="54"/>
      <c r="R7" s="34">
        <v>43256</v>
      </c>
      <c r="S7" s="17">
        <v>0.29166666666666669</v>
      </c>
      <c r="T7" s="78">
        <v>0.66666666666666663</v>
      </c>
      <c r="U7" s="190">
        <v>4.1666666666666664E-2</v>
      </c>
      <c r="V7" s="18">
        <f t="shared" si="5"/>
        <v>0.33333333333333326</v>
      </c>
      <c r="W7" s="19"/>
      <c r="X7" s="34">
        <v>43286</v>
      </c>
      <c r="Y7" s="78">
        <v>0.25</v>
      </c>
      <c r="Z7" s="78">
        <v>0.8125</v>
      </c>
      <c r="AA7" s="190">
        <v>4.1666666666666664E-2</v>
      </c>
      <c r="AB7" s="18">
        <f>Z7-Y7-AA7</f>
        <v>0.52083333333333337</v>
      </c>
      <c r="AC7" s="19"/>
      <c r="AD7" s="34">
        <v>43317</v>
      </c>
      <c r="AE7" s="52"/>
      <c r="AF7" s="52"/>
      <c r="AG7" s="191"/>
      <c r="AH7" s="53"/>
      <c r="AI7" s="54"/>
      <c r="AJ7" s="146">
        <v>43348</v>
      </c>
      <c r="AK7" s="154">
        <v>0.29166666666666669</v>
      </c>
      <c r="AL7" s="155">
        <v>0.6875</v>
      </c>
      <c r="AM7" s="154">
        <v>4.1666666666666664E-2</v>
      </c>
      <c r="AN7" s="156">
        <f t="shared" si="6"/>
        <v>0.35416666666666663</v>
      </c>
      <c r="AO7" s="140" t="s">
        <v>52</v>
      </c>
      <c r="AP7" s="146">
        <v>43378</v>
      </c>
      <c r="AQ7" s="161">
        <v>0.39583333333333331</v>
      </c>
      <c r="AR7" s="155">
        <v>0.6875</v>
      </c>
      <c r="AS7" s="154">
        <v>4.1666666666666664E-2</v>
      </c>
      <c r="AT7" s="156">
        <f t="shared" si="4"/>
        <v>0.25</v>
      </c>
      <c r="AU7" s="153"/>
      <c r="AV7" s="146">
        <v>43409</v>
      </c>
      <c r="AW7" s="154">
        <v>0</v>
      </c>
      <c r="AX7" s="155">
        <v>0</v>
      </c>
      <c r="AY7" s="154">
        <v>0</v>
      </c>
      <c r="AZ7" s="175">
        <f>AX7-AW7-AY7</f>
        <v>0</v>
      </c>
      <c r="BA7" s="167" t="s">
        <v>52</v>
      </c>
      <c r="BB7" s="146">
        <v>43439</v>
      </c>
      <c r="BC7" s="161">
        <v>0.35416666666666669</v>
      </c>
      <c r="BD7" s="161">
        <v>0.66666666666666663</v>
      </c>
      <c r="BE7" s="154">
        <v>2.0833333333333332E-2</v>
      </c>
      <c r="BF7" s="156">
        <f>BD7-BC7-BE7</f>
        <v>0.29166666666666663</v>
      </c>
      <c r="BG7" s="153"/>
    </row>
    <row r="8" spans="1:59" x14ac:dyDescent="0.25">
      <c r="A8" s="25" t="s">
        <v>13</v>
      </c>
      <c r="B8" s="23"/>
      <c r="C8" s="24"/>
      <c r="D8" s="24"/>
      <c r="F8" s="34">
        <v>43196</v>
      </c>
      <c r="G8" s="17"/>
      <c r="H8" s="17"/>
      <c r="I8" s="17"/>
      <c r="J8" s="18"/>
      <c r="K8" s="19"/>
      <c r="L8" s="34">
        <v>43226</v>
      </c>
      <c r="M8" s="52"/>
      <c r="N8" s="52"/>
      <c r="O8" s="191"/>
      <c r="P8" s="53"/>
      <c r="Q8" s="54"/>
      <c r="R8" s="34">
        <v>43257</v>
      </c>
      <c r="S8" s="17">
        <v>0.29166666666666669</v>
      </c>
      <c r="T8" s="78">
        <v>0.72916666666666663</v>
      </c>
      <c r="U8" s="190">
        <v>4.1666666666666664E-2</v>
      </c>
      <c r="V8" s="18">
        <f t="shared" si="5"/>
        <v>0.39583333333333326</v>
      </c>
      <c r="W8" s="19"/>
      <c r="X8" s="34">
        <v>43287</v>
      </c>
      <c r="Y8" s="17">
        <v>0.29166666666666669</v>
      </c>
      <c r="Z8" s="78">
        <v>0.76041666666666663</v>
      </c>
      <c r="AA8" s="190">
        <v>6.25E-2</v>
      </c>
      <c r="AB8" s="18">
        <f t="shared" si="2"/>
        <v>0.40624999999999994</v>
      </c>
      <c r="AC8" s="19"/>
      <c r="AD8" s="34">
        <v>43318</v>
      </c>
      <c r="AE8" s="17">
        <v>0.29166666666666669</v>
      </c>
      <c r="AF8" s="78">
        <v>0.64583333333333337</v>
      </c>
      <c r="AG8" s="190">
        <v>2.0833333333333332E-2</v>
      </c>
      <c r="AH8" s="18">
        <f t="shared" ref="AH8:AH12" si="7">AF8-AE8-AG8</f>
        <v>0.33333333333333337</v>
      </c>
      <c r="AI8" s="19"/>
      <c r="AJ8" s="146">
        <v>43349</v>
      </c>
      <c r="AK8" s="161">
        <v>0.54166666666666663</v>
      </c>
      <c r="AL8" s="155">
        <v>0.6875</v>
      </c>
      <c r="AM8" s="154"/>
      <c r="AN8" s="156">
        <f t="shared" si="6"/>
        <v>0.14583333333333337</v>
      </c>
      <c r="AO8" s="153"/>
      <c r="AP8" s="146">
        <v>43379</v>
      </c>
      <c r="AQ8" s="147"/>
      <c r="AR8" s="147"/>
      <c r="AS8" s="147"/>
      <c r="AT8" s="148"/>
      <c r="AU8" s="149"/>
      <c r="AV8" s="146">
        <v>43410</v>
      </c>
      <c r="AW8" s="154">
        <v>0.29166666666666669</v>
      </c>
      <c r="AX8" s="155">
        <v>0.72916666666666663</v>
      </c>
      <c r="AY8" s="154">
        <v>4.1666666666666664E-2</v>
      </c>
      <c r="AZ8" s="156">
        <f>AX8-AW8-AY8</f>
        <v>0.39583333333333326</v>
      </c>
      <c r="BA8" s="153"/>
      <c r="BB8" s="146">
        <v>43440</v>
      </c>
      <c r="BC8" s="154">
        <v>0.29166666666666669</v>
      </c>
      <c r="BD8" s="155">
        <v>0.70833333333333337</v>
      </c>
      <c r="BE8" s="154">
        <v>4.1666666666666664E-2</v>
      </c>
      <c r="BF8" s="156">
        <f>BD8-BC8-BE8</f>
        <v>0.375</v>
      </c>
      <c r="BG8" s="153"/>
    </row>
    <row r="9" spans="1:59" x14ac:dyDescent="0.25">
      <c r="A9" s="25" t="s">
        <v>14</v>
      </c>
      <c r="B9" s="23">
        <v>51</v>
      </c>
      <c r="C9" s="92">
        <v>58</v>
      </c>
      <c r="D9" s="24">
        <f t="shared" ref="D9:D17" si="8">C9-B9</f>
        <v>7</v>
      </c>
      <c r="F9" s="34">
        <v>43197</v>
      </c>
      <c r="G9" s="52"/>
      <c r="H9" s="52"/>
      <c r="I9" s="52"/>
      <c r="J9" s="53"/>
      <c r="K9" s="54"/>
      <c r="L9" s="34">
        <v>43227</v>
      </c>
      <c r="M9" s="17">
        <v>0.29166666666666669</v>
      </c>
      <c r="N9" s="78">
        <v>0.85416666666666663</v>
      </c>
      <c r="O9" s="190">
        <v>4.1666666666666664E-2</v>
      </c>
      <c r="P9" s="18">
        <f t="shared" ref="P9:P11" si="9">N9-M9-O9</f>
        <v>0.52083333333333337</v>
      </c>
      <c r="Q9" s="19"/>
      <c r="R9" s="34">
        <v>43258</v>
      </c>
      <c r="S9" s="17">
        <v>0.29166666666666669</v>
      </c>
      <c r="T9" s="17">
        <v>0.72916666666666663</v>
      </c>
      <c r="U9" s="190">
        <v>4.1666666666666664E-2</v>
      </c>
      <c r="V9" s="18">
        <f t="shared" si="5"/>
        <v>0.39583333333333326</v>
      </c>
      <c r="W9" s="19"/>
      <c r="X9" s="34">
        <v>43288</v>
      </c>
      <c r="Y9" s="52"/>
      <c r="Z9" s="52"/>
      <c r="AA9" s="191"/>
      <c r="AB9" s="53"/>
      <c r="AC9" s="54"/>
      <c r="AD9" s="34">
        <v>43319</v>
      </c>
      <c r="AE9" s="17">
        <v>0.29166666666666669</v>
      </c>
      <c r="AF9" s="78">
        <v>0.60416666666666663</v>
      </c>
      <c r="AG9" s="190">
        <v>2.0833333333333332E-2</v>
      </c>
      <c r="AH9" s="18">
        <f t="shared" si="7"/>
        <v>0.29166666666666663</v>
      </c>
      <c r="AI9" s="19"/>
      <c r="AJ9" s="146">
        <v>43350</v>
      </c>
      <c r="AK9" s="154">
        <v>0.29166666666666669</v>
      </c>
      <c r="AL9" s="161">
        <v>0.75</v>
      </c>
      <c r="AM9" s="154">
        <v>5.2083333333333336E-2</v>
      </c>
      <c r="AN9" s="156">
        <f t="shared" si="6"/>
        <v>0.40625</v>
      </c>
      <c r="AO9" s="153"/>
      <c r="AP9" s="146">
        <v>43380</v>
      </c>
      <c r="AQ9" s="147"/>
      <c r="AR9" s="150"/>
      <c r="AS9" s="147"/>
      <c r="AT9" s="148"/>
      <c r="AU9" s="149"/>
      <c r="AV9" s="146">
        <v>43411</v>
      </c>
      <c r="AW9" s="154">
        <v>0.29166666666666669</v>
      </c>
      <c r="AX9" s="155">
        <v>0.6875</v>
      </c>
      <c r="AY9" s="154">
        <v>2.0833333333333332E-2</v>
      </c>
      <c r="AZ9" s="156">
        <f>AX9-AW9-AY9</f>
        <v>0.375</v>
      </c>
      <c r="BA9" s="153"/>
      <c r="BB9" s="146">
        <v>43441</v>
      </c>
      <c r="BC9" s="154">
        <v>0.29166666666666669</v>
      </c>
      <c r="BD9" s="161">
        <v>0.67708333333333337</v>
      </c>
      <c r="BE9" s="154">
        <v>4.1666666666666664E-2</v>
      </c>
      <c r="BF9" s="156">
        <f>BD9-BC9-BE9</f>
        <v>0.34375</v>
      </c>
      <c r="BG9" s="153"/>
    </row>
    <row r="10" spans="1:59" x14ac:dyDescent="0.25">
      <c r="A10" s="25" t="s">
        <v>0</v>
      </c>
      <c r="B10" s="23">
        <v>178.5</v>
      </c>
      <c r="C10" s="92">
        <v>196.5</v>
      </c>
      <c r="D10" s="24">
        <f t="shared" si="8"/>
        <v>18</v>
      </c>
      <c r="F10" s="34">
        <v>43198</v>
      </c>
      <c r="G10" s="52"/>
      <c r="H10" s="52"/>
      <c r="I10" s="52"/>
      <c r="J10" s="53"/>
      <c r="K10" s="54"/>
      <c r="L10" s="34">
        <v>43228</v>
      </c>
      <c r="M10" s="17">
        <v>0.29166666666666669</v>
      </c>
      <c r="N10" s="17">
        <v>0.75</v>
      </c>
      <c r="O10" s="190">
        <v>4.1666666666666664E-2</v>
      </c>
      <c r="P10" s="18">
        <f t="shared" si="9"/>
        <v>0.41666666666666663</v>
      </c>
      <c r="Q10" s="19"/>
      <c r="R10" s="34">
        <v>43259</v>
      </c>
      <c r="S10" s="17">
        <v>0.29166666666666669</v>
      </c>
      <c r="T10" s="78">
        <v>0.70833333333333337</v>
      </c>
      <c r="U10" s="190">
        <v>4.1666666666666664E-2</v>
      </c>
      <c r="V10" s="18">
        <f t="shared" si="5"/>
        <v>0.375</v>
      </c>
      <c r="W10" s="19"/>
      <c r="X10" s="34">
        <v>43289</v>
      </c>
      <c r="Y10" s="52"/>
      <c r="Z10" s="52"/>
      <c r="AA10" s="191"/>
      <c r="AB10" s="53"/>
      <c r="AC10" s="54"/>
      <c r="AD10" s="34">
        <v>43320</v>
      </c>
      <c r="AE10" s="17">
        <v>0.29166666666666669</v>
      </c>
      <c r="AF10" s="17">
        <v>0.6875</v>
      </c>
      <c r="AG10" s="190">
        <v>4.1666666666666664E-2</v>
      </c>
      <c r="AH10" s="18">
        <f t="shared" si="7"/>
        <v>0.35416666666666663</v>
      </c>
      <c r="AI10" s="19"/>
      <c r="AJ10" s="146">
        <v>43351</v>
      </c>
      <c r="AK10" s="147"/>
      <c r="AL10" s="147"/>
      <c r="AM10" s="147"/>
      <c r="AN10" s="148"/>
      <c r="AO10" s="149"/>
      <c r="AP10" s="146">
        <v>43381</v>
      </c>
      <c r="AQ10" s="161">
        <v>0.375</v>
      </c>
      <c r="AR10" s="155">
        <v>0.6875</v>
      </c>
      <c r="AS10" s="154">
        <v>2.0833333333333332E-2</v>
      </c>
      <c r="AT10" s="156">
        <f>AR10-AQ10-AS10</f>
        <v>0.29166666666666669</v>
      </c>
      <c r="AU10" s="153"/>
      <c r="AV10" s="146">
        <v>43412</v>
      </c>
      <c r="AW10" s="154">
        <v>0.29166666666666669</v>
      </c>
      <c r="AX10" s="155">
        <v>0.6875</v>
      </c>
      <c r="AY10" s="154">
        <v>3.125E-2</v>
      </c>
      <c r="AZ10" s="156">
        <f>AX10-AW10-AY10</f>
        <v>0.36458333333333331</v>
      </c>
      <c r="BA10" s="153"/>
      <c r="BB10" s="146">
        <v>43442</v>
      </c>
      <c r="BC10" s="147"/>
      <c r="BD10" s="147"/>
      <c r="BE10" s="147"/>
      <c r="BF10" s="148"/>
      <c r="BG10" s="149"/>
    </row>
    <row r="11" spans="1:59" x14ac:dyDescent="0.25">
      <c r="A11" s="25" t="s">
        <v>15</v>
      </c>
      <c r="B11" s="23">
        <v>178.5</v>
      </c>
      <c r="C11" s="24">
        <v>197</v>
      </c>
      <c r="D11" s="24">
        <f t="shared" si="8"/>
        <v>18.5</v>
      </c>
      <c r="F11" s="34">
        <v>43199</v>
      </c>
      <c r="G11" s="17"/>
      <c r="H11" s="17"/>
      <c r="I11" s="17"/>
      <c r="J11" s="18"/>
      <c r="K11" s="19"/>
      <c r="L11" s="34">
        <v>43229</v>
      </c>
      <c r="M11" s="17">
        <v>0.29166666666666669</v>
      </c>
      <c r="N11" s="17">
        <v>0.70833333333333337</v>
      </c>
      <c r="O11" s="190">
        <v>4.1666666666666664E-2</v>
      </c>
      <c r="P11" s="18">
        <f t="shared" si="9"/>
        <v>0.375</v>
      </c>
      <c r="Q11" s="19"/>
      <c r="R11" s="34">
        <v>43260</v>
      </c>
      <c r="S11" s="52"/>
      <c r="T11" s="52"/>
      <c r="U11" s="191"/>
      <c r="V11" s="53"/>
      <c r="W11" s="54"/>
      <c r="X11" s="34">
        <v>43290</v>
      </c>
      <c r="Y11" s="17">
        <v>0.29166666666666669</v>
      </c>
      <c r="Z11" s="78">
        <v>0.83333333333333337</v>
      </c>
      <c r="AA11" s="190">
        <v>4.1666666666666664E-2</v>
      </c>
      <c r="AB11" s="18">
        <f t="shared" ref="AB11:AB15" si="10">Z11-Y11-AA11</f>
        <v>0.50000000000000011</v>
      </c>
      <c r="AC11" s="19"/>
      <c r="AD11" s="34">
        <v>43321</v>
      </c>
      <c r="AE11" s="78">
        <v>0.25</v>
      </c>
      <c r="AF11" s="78">
        <v>0.70833333333333337</v>
      </c>
      <c r="AG11" s="190">
        <v>4.1666666666666664E-2</v>
      </c>
      <c r="AH11" s="18">
        <f t="shared" si="7"/>
        <v>0.41666666666666669</v>
      </c>
      <c r="AI11" s="132"/>
      <c r="AJ11" s="146">
        <v>43352</v>
      </c>
      <c r="AK11" s="147"/>
      <c r="AL11" s="150"/>
      <c r="AM11" s="147"/>
      <c r="AN11" s="148"/>
      <c r="AO11" s="149"/>
      <c r="AP11" s="146">
        <v>43382</v>
      </c>
      <c r="AQ11" s="154">
        <v>0.29166666666666669</v>
      </c>
      <c r="AR11" s="161">
        <v>0.70833333333333337</v>
      </c>
      <c r="AS11" s="154">
        <v>4.1666666666666664E-2</v>
      </c>
      <c r="AT11" s="156">
        <f t="shared" ref="AT11:AT14" si="11">AR11-AQ11-AS11</f>
        <v>0.375</v>
      </c>
      <c r="AU11" s="153"/>
      <c r="AV11" s="146">
        <v>43413</v>
      </c>
      <c r="AW11" s="154">
        <v>0.29166666666666669</v>
      </c>
      <c r="AX11" s="161">
        <v>0.67708333333333337</v>
      </c>
      <c r="AY11" s="154">
        <v>2.0833333333333332E-2</v>
      </c>
      <c r="AZ11" s="156">
        <f>AX11-AW11-AY11</f>
        <v>0.36458333333333337</v>
      </c>
      <c r="BA11" s="153"/>
      <c r="BB11" s="146">
        <v>43443</v>
      </c>
      <c r="BC11" s="147"/>
      <c r="BD11" s="150"/>
      <c r="BE11" s="147"/>
      <c r="BF11" s="148"/>
      <c r="BG11" s="149"/>
    </row>
    <row r="12" spans="1:59" x14ac:dyDescent="0.25">
      <c r="A12" s="25" t="s">
        <v>16</v>
      </c>
      <c r="B12" s="23">
        <v>187</v>
      </c>
      <c r="C12" s="24">
        <v>231</v>
      </c>
      <c r="D12" s="24">
        <f t="shared" si="8"/>
        <v>44</v>
      </c>
      <c r="F12" s="34">
        <v>43200</v>
      </c>
      <c r="G12" s="17"/>
      <c r="H12" s="17"/>
      <c r="I12" s="17"/>
      <c r="J12" s="18"/>
      <c r="K12" s="19"/>
      <c r="L12" s="34">
        <v>43230</v>
      </c>
      <c r="M12" s="35"/>
      <c r="N12" s="35"/>
      <c r="O12" s="192"/>
      <c r="P12" s="36"/>
      <c r="Q12" s="51" t="s">
        <v>30</v>
      </c>
      <c r="R12" s="34">
        <v>43261</v>
      </c>
      <c r="S12" s="52"/>
      <c r="T12" s="52"/>
      <c r="U12" s="191"/>
      <c r="V12" s="53"/>
      <c r="W12" s="54"/>
      <c r="X12" s="34">
        <v>43291</v>
      </c>
      <c r="Y12" s="17">
        <v>0.29166666666666669</v>
      </c>
      <c r="Z12" s="78">
        <v>0.75</v>
      </c>
      <c r="AA12" s="190">
        <v>4.1666666666666664E-2</v>
      </c>
      <c r="AB12" s="18">
        <f t="shared" si="10"/>
        <v>0.41666666666666663</v>
      </c>
      <c r="AC12" s="19"/>
      <c r="AD12" s="34">
        <v>43322</v>
      </c>
      <c r="AE12" s="17">
        <v>0.29166666666666669</v>
      </c>
      <c r="AF12" s="17">
        <v>0.6875</v>
      </c>
      <c r="AG12" s="190">
        <v>4.1666666666666664E-2</v>
      </c>
      <c r="AH12" s="18">
        <f t="shared" si="7"/>
        <v>0.35416666666666663</v>
      </c>
      <c r="AI12" s="140" t="s">
        <v>52</v>
      </c>
      <c r="AJ12" s="146">
        <v>43353</v>
      </c>
      <c r="AK12" s="161">
        <v>0.25</v>
      </c>
      <c r="AL12" s="161">
        <v>0.73958333333333337</v>
      </c>
      <c r="AM12" s="154">
        <v>4.1666666666666664E-2</v>
      </c>
      <c r="AN12" s="156">
        <f t="shared" ref="AN12:AN16" si="12">AL12-AK12-AM12</f>
        <v>0.44791666666666669</v>
      </c>
      <c r="AO12" s="153"/>
      <c r="AP12" s="146">
        <v>43383</v>
      </c>
      <c r="AQ12" s="154">
        <v>0.29166666666666669</v>
      </c>
      <c r="AR12" s="161">
        <v>0.76041666666666663</v>
      </c>
      <c r="AS12" s="154">
        <v>6.25E-2</v>
      </c>
      <c r="AT12" s="156">
        <f t="shared" si="11"/>
        <v>0.40624999999999994</v>
      </c>
      <c r="AU12" s="153"/>
      <c r="AV12" s="146">
        <v>43414</v>
      </c>
      <c r="AW12" s="147"/>
      <c r="AX12" s="147"/>
      <c r="AY12" s="147"/>
      <c r="AZ12" s="148"/>
      <c r="BA12" s="149"/>
      <c r="BB12" s="146">
        <v>43444</v>
      </c>
      <c r="BC12" s="154">
        <v>0.29166666666666669</v>
      </c>
      <c r="BD12" s="161">
        <v>0.57291666666666663</v>
      </c>
      <c r="BE12" s="154">
        <v>4.1666666666666664E-2</v>
      </c>
      <c r="BF12" s="156">
        <f>BD12-BC12-BE12</f>
        <v>0.23958333333333329</v>
      </c>
      <c r="BG12" s="153"/>
    </row>
    <row r="13" spans="1:59" x14ac:dyDescent="0.25">
      <c r="A13" s="25" t="s">
        <v>17</v>
      </c>
      <c r="B13" s="23">
        <v>187</v>
      </c>
      <c r="C13" s="24">
        <v>194</v>
      </c>
      <c r="D13" s="24">
        <f t="shared" si="8"/>
        <v>7</v>
      </c>
      <c r="F13" s="34">
        <v>43201</v>
      </c>
      <c r="G13" s="17"/>
      <c r="H13" s="17"/>
      <c r="I13" s="17"/>
      <c r="J13" s="18"/>
      <c r="K13" s="19"/>
      <c r="L13" s="34">
        <v>43231</v>
      </c>
      <c r="M13" s="17">
        <v>0.29166666666666669</v>
      </c>
      <c r="N13" s="17">
        <v>0.6875</v>
      </c>
      <c r="O13" s="190">
        <v>4.1666666666666664E-2</v>
      </c>
      <c r="P13" s="18">
        <f t="shared" ref="P13" si="13">N13-M13-O13</f>
        <v>0.35416666666666663</v>
      </c>
      <c r="Q13" s="51" t="s">
        <v>45</v>
      </c>
      <c r="R13" s="34">
        <v>43262</v>
      </c>
      <c r="S13" s="17">
        <v>0.29166666666666669</v>
      </c>
      <c r="T13" s="78">
        <v>0.77083333333333337</v>
      </c>
      <c r="U13" s="190">
        <v>4.1666666666666664E-2</v>
      </c>
      <c r="V13" s="18">
        <f t="shared" ref="V13:V17" si="14">T13-S13-U13</f>
        <v>0.4375</v>
      </c>
      <c r="W13" s="19"/>
      <c r="X13" s="34">
        <v>43292</v>
      </c>
      <c r="Y13" s="17">
        <v>0.29166666666666669</v>
      </c>
      <c r="Z13" s="78">
        <v>0.77083333333333337</v>
      </c>
      <c r="AA13" s="190">
        <v>4.1666666666666664E-2</v>
      </c>
      <c r="AB13" s="18">
        <f t="shared" si="10"/>
        <v>0.4375</v>
      </c>
      <c r="AC13" s="19"/>
      <c r="AD13" s="34">
        <v>43323</v>
      </c>
      <c r="AE13" s="52"/>
      <c r="AF13" s="52"/>
      <c r="AG13" s="191"/>
      <c r="AH13" s="53"/>
      <c r="AI13" s="133"/>
      <c r="AJ13" s="146">
        <v>43354</v>
      </c>
      <c r="AK13" s="161">
        <v>0.45833333333333331</v>
      </c>
      <c r="AL13" s="155">
        <v>0.6875</v>
      </c>
      <c r="AM13" s="154"/>
      <c r="AN13" s="156">
        <f t="shared" si="12"/>
        <v>0.22916666666666669</v>
      </c>
      <c r="AO13" s="153"/>
      <c r="AP13" s="146">
        <v>43384</v>
      </c>
      <c r="AQ13" s="154">
        <v>0.29166666666666669</v>
      </c>
      <c r="AR13" s="155">
        <v>0.6875</v>
      </c>
      <c r="AS13" s="154">
        <v>4.1666666666666664E-2</v>
      </c>
      <c r="AT13" s="156">
        <f t="shared" si="11"/>
        <v>0.35416666666666663</v>
      </c>
      <c r="AU13" s="140" t="s">
        <v>52</v>
      </c>
      <c r="AV13" s="146">
        <v>43415</v>
      </c>
      <c r="AW13" s="147"/>
      <c r="AX13" s="150"/>
      <c r="AY13" s="147"/>
      <c r="AZ13" s="148"/>
      <c r="BA13" s="149"/>
      <c r="BB13" s="146">
        <v>43445</v>
      </c>
      <c r="BC13" s="154">
        <v>0.29166666666666669</v>
      </c>
      <c r="BD13" s="161">
        <v>0.73958333333333337</v>
      </c>
      <c r="BE13" s="154">
        <v>6.25E-2</v>
      </c>
      <c r="BF13" s="156">
        <f>BD13-BC13-BE13</f>
        <v>0.38541666666666669</v>
      </c>
      <c r="BG13" s="153"/>
    </row>
    <row r="14" spans="1:59" x14ac:dyDescent="0.25">
      <c r="A14" s="25" t="s">
        <v>18</v>
      </c>
      <c r="B14" s="23">
        <v>170</v>
      </c>
      <c r="C14" s="24">
        <v>158.5</v>
      </c>
      <c r="D14" s="24">
        <f t="shared" si="8"/>
        <v>-11.5</v>
      </c>
      <c r="F14" s="34">
        <v>43202</v>
      </c>
      <c r="G14" s="17"/>
      <c r="H14" s="17"/>
      <c r="I14" s="17"/>
      <c r="J14" s="18"/>
      <c r="K14" s="19"/>
      <c r="L14" s="34">
        <v>43232</v>
      </c>
      <c r="M14" s="52"/>
      <c r="N14" s="52"/>
      <c r="O14" s="191"/>
      <c r="P14" s="53"/>
      <c r="Q14" s="54"/>
      <c r="R14" s="34">
        <v>43263</v>
      </c>
      <c r="S14" s="17">
        <v>0.29166666666666669</v>
      </c>
      <c r="T14" s="78">
        <v>0.77083333333333337</v>
      </c>
      <c r="U14" s="190">
        <v>4.1666666666666664E-2</v>
      </c>
      <c r="V14" s="18">
        <f t="shared" si="14"/>
        <v>0.4375</v>
      </c>
      <c r="W14" s="19"/>
      <c r="X14" s="34">
        <v>43293</v>
      </c>
      <c r="Y14" s="17">
        <v>0.29166666666666669</v>
      </c>
      <c r="Z14" s="78">
        <v>0.85416666666666663</v>
      </c>
      <c r="AA14" s="190">
        <v>6.25E-2</v>
      </c>
      <c r="AB14" s="18">
        <f t="shared" si="10"/>
        <v>0.5</v>
      </c>
      <c r="AC14" s="19"/>
      <c r="AD14" s="34">
        <v>43324</v>
      </c>
      <c r="AE14" s="52"/>
      <c r="AF14" s="52"/>
      <c r="AG14" s="191"/>
      <c r="AH14" s="53"/>
      <c r="AI14" s="54"/>
      <c r="AJ14" s="146">
        <v>43355</v>
      </c>
      <c r="AK14" s="154">
        <v>0.29166666666666669</v>
      </c>
      <c r="AL14" s="161">
        <v>0.69791666666666663</v>
      </c>
      <c r="AM14" s="154">
        <v>7.2916666666666671E-2</v>
      </c>
      <c r="AN14" s="156">
        <f t="shared" si="12"/>
        <v>0.33333333333333326</v>
      </c>
      <c r="AO14" s="153"/>
      <c r="AP14" s="146">
        <v>43385</v>
      </c>
      <c r="AQ14" s="161">
        <v>0.33333333333333331</v>
      </c>
      <c r="AR14" s="161">
        <v>0.91666666666666663</v>
      </c>
      <c r="AS14" s="154">
        <v>4.1666666666666664E-2</v>
      </c>
      <c r="AT14" s="156">
        <f t="shared" si="11"/>
        <v>0.54166666666666663</v>
      </c>
      <c r="AU14" s="153"/>
      <c r="AV14" s="146">
        <v>43416</v>
      </c>
      <c r="AW14" s="154">
        <v>0.29166666666666669</v>
      </c>
      <c r="AX14" s="161">
        <v>0.70833333333333337</v>
      </c>
      <c r="AY14" s="154">
        <v>4.1666666666666664E-2</v>
      </c>
      <c r="AZ14" s="156">
        <f>AX14-AW14-AY14</f>
        <v>0.375</v>
      </c>
      <c r="BA14" s="153"/>
      <c r="BB14" s="146">
        <v>43446</v>
      </c>
      <c r="BC14" s="154">
        <v>0.29166666666666669</v>
      </c>
      <c r="BD14" s="161">
        <v>0.72916666666666663</v>
      </c>
      <c r="BE14" s="154">
        <v>4.1666666666666664E-2</v>
      </c>
      <c r="BF14" s="156">
        <f>BD14-BC14-BE14</f>
        <v>0.39583333333333326</v>
      </c>
      <c r="BG14" s="153"/>
    </row>
    <row r="15" spans="1:59" x14ac:dyDescent="0.25">
      <c r="A15" s="25" t="s">
        <v>19</v>
      </c>
      <c r="B15" s="23">
        <v>195.5</v>
      </c>
      <c r="C15" s="24">
        <v>199</v>
      </c>
      <c r="D15" s="24">
        <f t="shared" si="8"/>
        <v>3.5</v>
      </c>
      <c r="F15" s="34">
        <v>43203</v>
      </c>
      <c r="G15" s="17"/>
      <c r="H15" s="17"/>
      <c r="I15" s="17"/>
      <c r="J15" s="18"/>
      <c r="K15" s="19"/>
      <c r="L15" s="34">
        <v>43233</v>
      </c>
      <c r="M15" s="52"/>
      <c r="N15" s="52"/>
      <c r="O15" s="191"/>
      <c r="P15" s="53"/>
      <c r="Q15" s="54"/>
      <c r="R15" s="34">
        <v>43264</v>
      </c>
      <c r="S15" s="17">
        <v>0.29166666666666669</v>
      </c>
      <c r="T15" s="78">
        <v>0.83333333333333337</v>
      </c>
      <c r="U15" s="190">
        <v>4.1666666666666664E-2</v>
      </c>
      <c r="V15" s="18">
        <f t="shared" si="14"/>
        <v>0.50000000000000011</v>
      </c>
      <c r="W15" s="19"/>
      <c r="X15" s="34">
        <v>43294</v>
      </c>
      <c r="Y15" s="17">
        <v>0.29166666666666669</v>
      </c>
      <c r="Z15" s="78">
        <v>0.82291666666666663</v>
      </c>
      <c r="AA15" s="190">
        <v>6.25E-2</v>
      </c>
      <c r="AB15" s="18">
        <f t="shared" si="10"/>
        <v>0.46875</v>
      </c>
      <c r="AC15" s="19"/>
      <c r="AD15" s="34">
        <v>43325</v>
      </c>
      <c r="AE15" s="17">
        <v>0.29166666666666669</v>
      </c>
      <c r="AF15" s="78">
        <v>0.69791666666666663</v>
      </c>
      <c r="AG15" s="190">
        <v>4.1666666666666664E-2</v>
      </c>
      <c r="AH15" s="18">
        <f t="shared" ref="AH15:AH19" si="15">AF15-AE15-AG15</f>
        <v>0.36458333333333326</v>
      </c>
      <c r="AI15" s="19"/>
      <c r="AJ15" s="146">
        <v>43356</v>
      </c>
      <c r="AK15" s="161">
        <v>0.33333333333333331</v>
      </c>
      <c r="AL15" s="161">
        <v>0.72916666666666663</v>
      </c>
      <c r="AM15" s="154">
        <v>4.1666666666666664E-2</v>
      </c>
      <c r="AN15" s="156">
        <f t="shared" si="12"/>
        <v>0.35416666666666663</v>
      </c>
      <c r="AO15" s="153"/>
      <c r="AP15" s="146">
        <v>43386</v>
      </c>
      <c r="AQ15" s="147"/>
      <c r="AR15" s="147"/>
      <c r="AS15" s="147"/>
      <c r="AT15" s="148"/>
      <c r="AU15" s="149"/>
      <c r="AV15" s="146">
        <v>43417</v>
      </c>
      <c r="AW15" s="154">
        <v>0.29166666666666669</v>
      </c>
      <c r="AX15" s="155">
        <v>0.72916666666666663</v>
      </c>
      <c r="AY15" s="154">
        <v>4.1666666666666664E-2</v>
      </c>
      <c r="AZ15" s="156">
        <f>AX15-AW15-AY15</f>
        <v>0.39583333333333326</v>
      </c>
      <c r="BA15" s="153"/>
      <c r="BB15" s="146">
        <v>43447</v>
      </c>
      <c r="BC15" s="154">
        <v>0.29166666666666669</v>
      </c>
      <c r="BD15" s="161">
        <v>0.73958333333333337</v>
      </c>
      <c r="BE15" s="154">
        <v>6.25E-2</v>
      </c>
      <c r="BF15" s="156">
        <f>BD15-BC15-BE15</f>
        <v>0.38541666666666669</v>
      </c>
      <c r="BG15" s="153"/>
    </row>
    <row r="16" spans="1:59" x14ac:dyDescent="0.25">
      <c r="A16" s="25" t="s">
        <v>20</v>
      </c>
      <c r="B16" s="23">
        <v>187</v>
      </c>
      <c r="C16" s="24">
        <v>173.75</v>
      </c>
      <c r="D16" s="24">
        <f t="shared" si="8"/>
        <v>-13.25</v>
      </c>
      <c r="F16" s="34">
        <v>43204</v>
      </c>
      <c r="G16" s="52"/>
      <c r="H16" s="52"/>
      <c r="I16" s="52"/>
      <c r="J16" s="53"/>
      <c r="K16" s="54"/>
      <c r="L16" s="34">
        <v>43234</v>
      </c>
      <c r="M16" s="17">
        <v>0.29166666666666669</v>
      </c>
      <c r="N16" s="78">
        <v>0.72916666666666663</v>
      </c>
      <c r="O16" s="190">
        <v>4.1666666666666664E-2</v>
      </c>
      <c r="P16" s="18">
        <f t="shared" ref="P16:P20" si="16">N16-M16-O16</f>
        <v>0.39583333333333326</v>
      </c>
      <c r="Q16" s="19"/>
      <c r="R16" s="34">
        <v>43265</v>
      </c>
      <c r="S16" s="17">
        <v>0.29166666666666669</v>
      </c>
      <c r="T16" s="78">
        <v>0.70833333333333337</v>
      </c>
      <c r="U16" s="190">
        <v>4.1666666666666664E-2</v>
      </c>
      <c r="V16" s="18">
        <f t="shared" si="14"/>
        <v>0.375</v>
      </c>
      <c r="W16" s="19"/>
      <c r="X16" s="34">
        <v>43295</v>
      </c>
      <c r="Y16" s="52"/>
      <c r="Z16" s="52"/>
      <c r="AA16" s="191"/>
      <c r="AB16" s="53"/>
      <c r="AC16" s="54"/>
      <c r="AD16" s="34">
        <v>43326</v>
      </c>
      <c r="AE16" s="78">
        <v>0.60416666666666663</v>
      </c>
      <c r="AF16" s="78">
        <v>0.89583333333333337</v>
      </c>
      <c r="AG16" s="190">
        <v>2.0833333333333332E-2</v>
      </c>
      <c r="AH16" s="18">
        <f t="shared" si="15"/>
        <v>0.27083333333333343</v>
      </c>
      <c r="AI16" s="19"/>
      <c r="AJ16" s="146">
        <v>43357</v>
      </c>
      <c r="AK16" s="154">
        <v>0.29166666666666669</v>
      </c>
      <c r="AL16" s="161">
        <v>0.73958333333333337</v>
      </c>
      <c r="AM16" s="154">
        <v>4.1666666666666664E-2</v>
      </c>
      <c r="AN16" s="156">
        <f t="shared" si="12"/>
        <v>0.40625</v>
      </c>
      <c r="AO16" s="153"/>
      <c r="AP16" s="146">
        <v>43387</v>
      </c>
      <c r="AQ16" s="147"/>
      <c r="AR16" s="150"/>
      <c r="AS16" s="147"/>
      <c r="AT16" s="148"/>
      <c r="AU16" s="149"/>
      <c r="AV16" s="146">
        <v>43418</v>
      </c>
      <c r="AW16" s="154">
        <v>0.29166666666666669</v>
      </c>
      <c r="AX16" s="155">
        <v>0.6875</v>
      </c>
      <c r="AY16" s="154">
        <v>4.1666666666666664E-2</v>
      </c>
      <c r="AZ16" s="156">
        <f>AX16-AW16-AY16</f>
        <v>0.35416666666666663</v>
      </c>
      <c r="BA16" s="153"/>
      <c r="BB16" s="146">
        <v>43448</v>
      </c>
      <c r="BC16" s="154">
        <v>0.29166666666666669</v>
      </c>
      <c r="BD16" s="161">
        <v>0.73958333333333337</v>
      </c>
      <c r="BE16" s="154">
        <v>6.25E-2</v>
      </c>
      <c r="BF16" s="156">
        <f>BD16-BC16-BE16</f>
        <v>0.38541666666666669</v>
      </c>
      <c r="BG16" s="153"/>
    </row>
    <row r="17" spans="1:59" ht="15.75" thickBot="1" x14ac:dyDescent="0.3">
      <c r="A17" s="26" t="s">
        <v>21</v>
      </c>
      <c r="B17" s="23">
        <f>127.5+42.5</f>
        <v>170</v>
      </c>
      <c r="C17" s="24">
        <f>132.5+42.5</f>
        <v>175</v>
      </c>
      <c r="D17" s="24">
        <f t="shared" si="8"/>
        <v>5</v>
      </c>
      <c r="F17" s="34">
        <v>43205</v>
      </c>
      <c r="G17" s="52"/>
      <c r="H17" s="52"/>
      <c r="I17" s="52"/>
      <c r="J17" s="53"/>
      <c r="K17" s="54"/>
      <c r="L17" s="34">
        <v>43235</v>
      </c>
      <c r="M17" s="17">
        <v>0.29166666666666669</v>
      </c>
      <c r="N17" s="17">
        <v>0.70833333333333337</v>
      </c>
      <c r="O17" s="190">
        <v>4.1666666666666664E-2</v>
      </c>
      <c r="P17" s="18">
        <f t="shared" si="16"/>
        <v>0.375</v>
      </c>
      <c r="Q17" s="19"/>
      <c r="R17" s="34">
        <v>43266</v>
      </c>
      <c r="S17" s="17">
        <v>0.29166666666666669</v>
      </c>
      <c r="T17" s="78">
        <v>0.75</v>
      </c>
      <c r="U17" s="190">
        <v>4.1666666666666664E-2</v>
      </c>
      <c r="V17" s="18">
        <f t="shared" si="14"/>
        <v>0.41666666666666663</v>
      </c>
      <c r="W17" s="19"/>
      <c r="X17" s="34">
        <v>43296</v>
      </c>
      <c r="Y17" s="52"/>
      <c r="Z17" s="52"/>
      <c r="AA17" s="191"/>
      <c r="AB17" s="53"/>
      <c r="AC17" s="54"/>
      <c r="AD17" s="34">
        <v>43327</v>
      </c>
      <c r="AE17" s="17">
        <v>0.29166666666666669</v>
      </c>
      <c r="AF17" s="78">
        <v>0.80208333333333337</v>
      </c>
      <c r="AG17" s="190">
        <v>8.3333333333333329E-2</v>
      </c>
      <c r="AH17" s="18">
        <f t="shared" si="15"/>
        <v>0.42708333333333343</v>
      </c>
      <c r="AI17" s="19"/>
      <c r="AJ17" s="146">
        <v>43358</v>
      </c>
      <c r="AK17" s="147"/>
      <c r="AL17" s="147"/>
      <c r="AM17" s="147"/>
      <c r="AN17" s="148"/>
      <c r="AO17" s="149"/>
      <c r="AP17" s="146">
        <v>43388</v>
      </c>
      <c r="AQ17" s="154">
        <v>0.29166666666666669</v>
      </c>
      <c r="AR17" s="155">
        <v>0.6875</v>
      </c>
      <c r="AS17" s="154">
        <v>4.1666666666666664E-2</v>
      </c>
      <c r="AT17" s="156">
        <f>AR17-AQ17-AS17</f>
        <v>0.35416666666666663</v>
      </c>
      <c r="AU17" s="153"/>
      <c r="AV17" s="146">
        <v>43419</v>
      </c>
      <c r="AW17" s="154">
        <v>0.29166666666666669</v>
      </c>
      <c r="AX17" s="155">
        <v>0.6875</v>
      </c>
      <c r="AY17" s="154">
        <v>2.0833333333333332E-2</v>
      </c>
      <c r="AZ17" s="156">
        <f>AX17-AW17-AY17</f>
        <v>0.375</v>
      </c>
      <c r="BA17" s="153"/>
      <c r="BB17" s="146">
        <v>43449</v>
      </c>
      <c r="BC17" s="147"/>
      <c r="BD17" s="147"/>
      <c r="BE17" s="147"/>
      <c r="BF17" s="148"/>
      <c r="BG17" s="149"/>
    </row>
    <row r="18" spans="1:59" x14ac:dyDescent="0.25">
      <c r="A18" s="37"/>
      <c r="B18" s="37"/>
      <c r="C18" s="37"/>
      <c r="D18" s="37"/>
      <c r="F18" s="34">
        <v>43206</v>
      </c>
      <c r="G18" s="17"/>
      <c r="H18" s="17"/>
      <c r="I18" s="17"/>
      <c r="J18" s="18"/>
      <c r="K18" s="19"/>
      <c r="L18" s="34">
        <v>43236</v>
      </c>
      <c r="M18" s="17">
        <v>0.29166666666666669</v>
      </c>
      <c r="N18" s="78">
        <v>0.78125</v>
      </c>
      <c r="O18" s="190">
        <v>4.1666666666666664E-2</v>
      </c>
      <c r="P18" s="18">
        <f t="shared" si="16"/>
        <v>0.44791666666666663</v>
      </c>
      <c r="Q18" s="19"/>
      <c r="R18" s="34">
        <v>43267</v>
      </c>
      <c r="S18" s="52"/>
      <c r="T18" s="52"/>
      <c r="U18" s="191"/>
      <c r="V18" s="53"/>
      <c r="W18" s="54"/>
      <c r="X18" s="34">
        <v>43297</v>
      </c>
      <c r="Y18" s="17">
        <v>0.29166666666666669</v>
      </c>
      <c r="Z18" s="78">
        <v>0.70833333333333337</v>
      </c>
      <c r="AA18" s="190">
        <v>4.1666666666666664E-2</v>
      </c>
      <c r="AB18" s="18">
        <f t="shared" ref="AB18:AB22" si="17">Z18-Y18-AA18</f>
        <v>0.375</v>
      </c>
      <c r="AC18" s="19"/>
      <c r="AD18" s="34">
        <v>43328</v>
      </c>
      <c r="AE18" s="17">
        <v>0.29166666666666669</v>
      </c>
      <c r="AF18" s="78">
        <v>0.73958333333333337</v>
      </c>
      <c r="AG18" s="190">
        <v>6.25E-2</v>
      </c>
      <c r="AH18" s="18">
        <f t="shared" si="15"/>
        <v>0.38541666666666669</v>
      </c>
      <c r="AI18" s="19"/>
      <c r="AJ18" s="146">
        <v>43359</v>
      </c>
      <c r="AK18" s="147"/>
      <c r="AL18" s="150"/>
      <c r="AM18" s="147"/>
      <c r="AN18" s="148"/>
      <c r="AO18" s="149"/>
      <c r="AP18" s="146">
        <v>43389</v>
      </c>
      <c r="AQ18" s="154">
        <v>0.29166666666666669</v>
      </c>
      <c r="AR18" s="161">
        <v>0.52083333333333337</v>
      </c>
      <c r="AS18" s="154"/>
      <c r="AT18" s="156">
        <f t="shared" ref="AT18:AT21" si="18">AR18-AQ18-AS18</f>
        <v>0.22916666666666669</v>
      </c>
      <c r="AU18" s="153"/>
      <c r="AV18" s="146">
        <v>43420</v>
      </c>
      <c r="AW18" s="154">
        <v>0.29166666666666669</v>
      </c>
      <c r="AX18" s="155">
        <v>0.6875</v>
      </c>
      <c r="AY18" s="154">
        <v>2.0833333333333332E-2</v>
      </c>
      <c r="AZ18" s="156">
        <f>AX18-AW18-AY18</f>
        <v>0.375</v>
      </c>
      <c r="BA18" s="153"/>
      <c r="BB18" s="146">
        <v>43450</v>
      </c>
      <c r="BC18" s="147"/>
      <c r="BD18" s="150"/>
      <c r="BE18" s="147"/>
      <c r="BF18" s="148"/>
      <c r="BG18" s="149"/>
    </row>
    <row r="19" spans="1:59" x14ac:dyDescent="0.25">
      <c r="A19" s="38" t="s">
        <v>32</v>
      </c>
      <c r="B19" s="37"/>
      <c r="C19" s="37"/>
      <c r="D19" s="69">
        <f>SUM(D3:D17)</f>
        <v>78.25</v>
      </c>
      <c r="F19" s="34">
        <v>43207</v>
      </c>
      <c r="G19" s="17"/>
      <c r="H19" s="17"/>
      <c r="I19" s="17"/>
      <c r="J19" s="18"/>
      <c r="K19" s="19"/>
      <c r="L19" s="34">
        <v>43237</v>
      </c>
      <c r="M19" s="17">
        <v>0.29166666666666669</v>
      </c>
      <c r="N19" s="78">
        <v>0.79166666666666663</v>
      </c>
      <c r="O19" s="190">
        <v>4.1666666666666664E-2</v>
      </c>
      <c r="P19" s="18">
        <f t="shared" si="16"/>
        <v>0.45833333333333326</v>
      </c>
      <c r="Q19" s="19"/>
      <c r="R19" s="34">
        <v>43268</v>
      </c>
      <c r="S19" s="52"/>
      <c r="T19" s="52"/>
      <c r="U19" s="191"/>
      <c r="V19" s="53"/>
      <c r="W19" s="54"/>
      <c r="X19" s="34">
        <v>43298</v>
      </c>
      <c r="Y19" s="17">
        <v>0.29166666666666669</v>
      </c>
      <c r="Z19" s="78">
        <v>0.75</v>
      </c>
      <c r="AA19" s="190">
        <v>6.25E-2</v>
      </c>
      <c r="AB19" s="18">
        <f t="shared" si="17"/>
        <v>0.39583333333333331</v>
      </c>
      <c r="AC19" s="19"/>
      <c r="AD19" s="34">
        <v>43329</v>
      </c>
      <c r="AE19" s="17">
        <v>0.29166666666666669</v>
      </c>
      <c r="AF19" s="17">
        <v>0.6875</v>
      </c>
      <c r="AG19" s="190">
        <v>4.1666666666666664E-2</v>
      </c>
      <c r="AH19" s="18">
        <f t="shared" si="15"/>
        <v>0.35416666666666663</v>
      </c>
      <c r="AI19" s="51" t="s">
        <v>52</v>
      </c>
      <c r="AJ19" s="146">
        <v>43360</v>
      </c>
      <c r="AK19" s="154">
        <v>0.29166666666666669</v>
      </c>
      <c r="AL19" s="155">
        <v>0.6875</v>
      </c>
      <c r="AM19" s="154">
        <v>4.1666666666666664E-2</v>
      </c>
      <c r="AN19" s="156">
        <f t="shared" ref="AN19:AN23" si="19">AL19-AK19-AM19</f>
        <v>0.35416666666666663</v>
      </c>
      <c r="AO19" s="167" t="s">
        <v>30</v>
      </c>
      <c r="AP19" s="146">
        <v>43390</v>
      </c>
      <c r="AQ19" s="154">
        <v>0.29166666666666669</v>
      </c>
      <c r="AR19" s="155">
        <v>0.6875</v>
      </c>
      <c r="AS19" s="154">
        <v>4.1666666666666664E-2</v>
      </c>
      <c r="AT19" s="156">
        <f t="shared" si="18"/>
        <v>0.35416666666666663</v>
      </c>
      <c r="AU19" s="140" t="s">
        <v>52</v>
      </c>
      <c r="AV19" s="146">
        <v>43421</v>
      </c>
      <c r="AW19" s="147"/>
      <c r="AX19" s="147"/>
      <c r="AY19" s="147"/>
      <c r="AZ19" s="148"/>
      <c r="BA19" s="149"/>
      <c r="BB19" s="146">
        <v>43451</v>
      </c>
      <c r="BC19" s="161">
        <v>0.25</v>
      </c>
      <c r="BD19" s="161">
        <v>0.8125</v>
      </c>
      <c r="BE19" s="154">
        <v>4.1666666666666664E-2</v>
      </c>
      <c r="BF19" s="156">
        <f>BD19-BC19-BE19</f>
        <v>0.52083333333333337</v>
      </c>
      <c r="BG19" s="153"/>
    </row>
    <row r="20" spans="1:59" x14ac:dyDescent="0.25">
      <c r="A20" s="37"/>
      <c r="B20" s="37"/>
      <c r="C20" s="37"/>
      <c r="D20" s="37"/>
      <c r="F20" s="34">
        <v>43208</v>
      </c>
      <c r="G20" s="17"/>
      <c r="H20" s="17"/>
      <c r="I20" s="17"/>
      <c r="J20" s="18"/>
      <c r="K20" s="19"/>
      <c r="L20" s="34">
        <v>43238</v>
      </c>
      <c r="M20" s="17">
        <v>0.29166666666666669</v>
      </c>
      <c r="N20" s="78">
        <v>0.71875</v>
      </c>
      <c r="O20" s="190">
        <v>6.25E-2</v>
      </c>
      <c r="P20" s="18">
        <f t="shared" si="16"/>
        <v>0.36458333333333331</v>
      </c>
      <c r="Q20" s="19"/>
      <c r="R20" s="34">
        <v>43269</v>
      </c>
      <c r="S20" s="17">
        <v>0.29166666666666669</v>
      </c>
      <c r="T20" s="17">
        <v>0.72916666666666663</v>
      </c>
      <c r="U20" s="190">
        <v>4.1666666666666664E-2</v>
      </c>
      <c r="V20" s="18">
        <f t="shared" ref="V20:V24" si="20">T20-S20-U20</f>
        <v>0.39583333333333326</v>
      </c>
      <c r="W20" s="19"/>
      <c r="X20" s="34">
        <v>43299</v>
      </c>
      <c r="Y20" s="17">
        <v>0.29166666666666669</v>
      </c>
      <c r="Z20" s="78">
        <v>0.85416666666666663</v>
      </c>
      <c r="AA20" s="190">
        <v>4.1666666666666664E-2</v>
      </c>
      <c r="AB20" s="18">
        <f t="shared" si="17"/>
        <v>0.52083333333333337</v>
      </c>
      <c r="AC20" s="19"/>
      <c r="AD20" s="34">
        <v>43330</v>
      </c>
      <c r="AE20" s="52"/>
      <c r="AF20" s="52"/>
      <c r="AG20" s="191"/>
      <c r="AH20" s="53"/>
      <c r="AI20" s="54"/>
      <c r="AJ20" s="146">
        <v>43361</v>
      </c>
      <c r="AK20" s="154">
        <v>0.29166666666666669</v>
      </c>
      <c r="AL20" s="161">
        <v>0.64583333333333337</v>
      </c>
      <c r="AM20" s="154">
        <v>2.0833333333333332E-2</v>
      </c>
      <c r="AN20" s="156">
        <f t="shared" si="19"/>
        <v>0.33333333333333337</v>
      </c>
      <c r="AO20" s="153"/>
      <c r="AP20" s="146">
        <v>43391</v>
      </c>
      <c r="AQ20" s="154">
        <v>0.29166666666666669</v>
      </c>
      <c r="AR20" s="161">
        <v>0.69791666666666663</v>
      </c>
      <c r="AS20" s="154">
        <v>4.1666666666666664E-2</v>
      </c>
      <c r="AT20" s="156">
        <f t="shared" si="18"/>
        <v>0.36458333333333326</v>
      </c>
      <c r="AU20" s="153"/>
      <c r="AV20" s="146">
        <v>43422</v>
      </c>
      <c r="AW20" s="147"/>
      <c r="AX20" s="150"/>
      <c r="AY20" s="147"/>
      <c r="AZ20" s="148"/>
      <c r="BA20" s="149"/>
      <c r="BB20" s="146">
        <v>43452</v>
      </c>
      <c r="BC20" s="154">
        <v>0.29166666666666669</v>
      </c>
      <c r="BD20" s="155">
        <v>0.72916666666666663</v>
      </c>
      <c r="BE20" s="154">
        <v>4.1666666666666664E-2</v>
      </c>
      <c r="BF20" s="156">
        <f>BD20-BC20-BE20</f>
        <v>0.39583333333333326</v>
      </c>
      <c r="BG20" s="153"/>
    </row>
    <row r="21" spans="1:59" x14ac:dyDescent="0.25">
      <c r="A21" s="38" t="s">
        <v>26</v>
      </c>
      <c r="B21" s="37"/>
      <c r="C21" s="37"/>
      <c r="D21" s="37"/>
      <c r="F21" s="34">
        <v>43209</v>
      </c>
      <c r="G21" s="17"/>
      <c r="H21" s="17"/>
      <c r="I21" s="17"/>
      <c r="J21" s="18"/>
      <c r="K21" s="19"/>
      <c r="L21" s="34">
        <v>43239</v>
      </c>
      <c r="M21" s="52"/>
      <c r="N21" s="52"/>
      <c r="O21" s="191"/>
      <c r="P21" s="53"/>
      <c r="Q21" s="54"/>
      <c r="R21" s="34">
        <v>43270</v>
      </c>
      <c r="S21" s="17">
        <v>0.29166666666666669</v>
      </c>
      <c r="T21" s="78">
        <v>0.70833333333333337</v>
      </c>
      <c r="U21" s="190">
        <v>4.1666666666666664E-2</v>
      </c>
      <c r="V21" s="18">
        <f t="shared" si="20"/>
        <v>0.375</v>
      </c>
      <c r="W21" s="19"/>
      <c r="X21" s="34">
        <v>43300</v>
      </c>
      <c r="Y21" s="17">
        <v>0.29166666666666669</v>
      </c>
      <c r="Z21" s="78">
        <v>0.75</v>
      </c>
      <c r="AA21" s="190">
        <v>4.1666666666666664E-2</v>
      </c>
      <c r="AB21" s="18">
        <f t="shared" si="17"/>
        <v>0.41666666666666663</v>
      </c>
      <c r="AC21" s="19"/>
      <c r="AD21" s="34">
        <v>43331</v>
      </c>
      <c r="AE21" s="52"/>
      <c r="AF21" s="52"/>
      <c r="AG21" s="191"/>
      <c r="AH21" s="53"/>
      <c r="AI21" s="54"/>
      <c r="AJ21" s="146">
        <v>43362</v>
      </c>
      <c r="AK21" s="154">
        <v>0.29166666666666669</v>
      </c>
      <c r="AL21" s="161">
        <v>0.71875</v>
      </c>
      <c r="AM21" s="154">
        <v>4.1666666666666664E-2</v>
      </c>
      <c r="AN21" s="156">
        <f t="shared" si="19"/>
        <v>0.38541666666666663</v>
      </c>
      <c r="AO21" s="153"/>
      <c r="AP21" s="146">
        <v>43392</v>
      </c>
      <c r="AQ21" s="154">
        <v>0.29166666666666669</v>
      </c>
      <c r="AR21" s="161">
        <v>0.73958333333333337</v>
      </c>
      <c r="AS21" s="154">
        <v>6.25E-2</v>
      </c>
      <c r="AT21" s="156">
        <f t="shared" si="18"/>
        <v>0.38541666666666669</v>
      </c>
      <c r="AU21" s="153"/>
      <c r="AV21" s="146">
        <v>43423</v>
      </c>
      <c r="AW21" s="154">
        <v>0.29166666666666669</v>
      </c>
      <c r="AX21" s="161">
        <v>0.73958333333333337</v>
      </c>
      <c r="AY21" s="154">
        <v>4.1666666666666664E-2</v>
      </c>
      <c r="AZ21" s="156">
        <f>AX21-AW21-AY21</f>
        <v>0.40625</v>
      </c>
      <c r="BA21" s="153"/>
      <c r="BB21" s="146">
        <v>43453</v>
      </c>
      <c r="BC21" s="154">
        <v>0.29166666666666669</v>
      </c>
      <c r="BD21" s="155">
        <v>0.6875</v>
      </c>
      <c r="BE21" s="154">
        <v>4.1666666666666664E-2</v>
      </c>
      <c r="BF21" s="156">
        <f>BD21-BC21-BE21</f>
        <v>0.35416666666666663</v>
      </c>
      <c r="BG21" s="153"/>
    </row>
    <row r="22" spans="1:59" x14ac:dyDescent="0.25">
      <c r="A22" s="43">
        <v>43245</v>
      </c>
      <c r="B22" s="41"/>
      <c r="C22" s="41"/>
      <c r="D22" s="68">
        <v>-8.5</v>
      </c>
      <c r="E22" s="74"/>
      <c r="F22" s="34">
        <v>43210</v>
      </c>
      <c r="G22" s="17"/>
      <c r="H22" s="17"/>
      <c r="I22" s="17"/>
      <c r="J22" s="18"/>
      <c r="K22" s="19"/>
      <c r="L22" s="34">
        <v>43240</v>
      </c>
      <c r="M22" s="52"/>
      <c r="N22" s="52"/>
      <c r="O22" s="191"/>
      <c r="P22" s="53"/>
      <c r="Q22" s="54"/>
      <c r="R22" s="34">
        <v>43271</v>
      </c>
      <c r="S22" s="17">
        <v>0.29166666666666669</v>
      </c>
      <c r="T22" s="78">
        <v>0.85416666666666663</v>
      </c>
      <c r="U22" s="190">
        <v>6.25E-2</v>
      </c>
      <c r="V22" s="18">
        <f t="shared" si="20"/>
        <v>0.5</v>
      </c>
      <c r="W22" s="19"/>
      <c r="X22" s="34">
        <v>43301</v>
      </c>
      <c r="Y22" s="17">
        <v>0.29166666666666669</v>
      </c>
      <c r="Z22" s="17">
        <v>0.72916666666666663</v>
      </c>
      <c r="AA22" s="190">
        <v>4.1666666666666664E-2</v>
      </c>
      <c r="AB22" s="18">
        <f t="shared" si="17"/>
        <v>0.39583333333333326</v>
      </c>
      <c r="AC22" s="19"/>
      <c r="AD22" s="34">
        <v>43332</v>
      </c>
      <c r="AE22" s="17">
        <v>0.29166666666666669</v>
      </c>
      <c r="AF22" s="17">
        <v>0.6875</v>
      </c>
      <c r="AG22" s="190">
        <v>4.1666666666666664E-2</v>
      </c>
      <c r="AH22" s="18">
        <f t="shared" ref="AH22:AH26" si="21">AF22-AE22-AG22</f>
        <v>0.35416666666666663</v>
      </c>
      <c r="AI22" s="51" t="s">
        <v>51</v>
      </c>
      <c r="AJ22" s="146">
        <v>43363</v>
      </c>
      <c r="AK22" s="154">
        <v>0.29166666666666669</v>
      </c>
      <c r="AL22" s="161">
        <v>0.65625</v>
      </c>
      <c r="AM22" s="154">
        <v>4.1666666666666664E-2</v>
      </c>
      <c r="AN22" s="156">
        <f t="shared" si="19"/>
        <v>0.32291666666666663</v>
      </c>
      <c r="AO22" s="153"/>
      <c r="AP22" s="146">
        <v>43393</v>
      </c>
      <c r="AQ22" s="147"/>
      <c r="AR22" s="147"/>
      <c r="AS22" s="147"/>
      <c r="AT22" s="148"/>
      <c r="AU22" s="149"/>
      <c r="AV22" s="146">
        <v>43424</v>
      </c>
      <c r="AW22" s="154">
        <v>0.29166666666666669</v>
      </c>
      <c r="AX22" s="155">
        <v>0.72916666666666663</v>
      </c>
      <c r="AY22" s="154">
        <v>4.1666666666666664E-2</v>
      </c>
      <c r="AZ22" s="156">
        <f>AX22-AW22-AY22</f>
        <v>0.39583333333333326</v>
      </c>
      <c r="BA22" s="153"/>
      <c r="BB22" s="146">
        <v>43454</v>
      </c>
      <c r="BC22" s="154">
        <v>0.29166666666666669</v>
      </c>
      <c r="BD22" s="161">
        <v>0.73958333333333337</v>
      </c>
      <c r="BE22" s="154">
        <v>4.1666666666666664E-2</v>
      </c>
      <c r="BF22" s="156">
        <f>BD22-BC22-BE22</f>
        <v>0.40625</v>
      </c>
      <c r="BG22" s="153"/>
    </row>
    <row r="23" spans="1:59" x14ac:dyDescent="0.25">
      <c r="A23" s="43">
        <v>43231</v>
      </c>
      <c r="B23" s="41"/>
      <c r="C23" s="41"/>
      <c r="D23" s="68">
        <v>-8.5</v>
      </c>
      <c r="E23" s="75"/>
      <c r="F23" s="34">
        <v>43211</v>
      </c>
      <c r="G23" s="52"/>
      <c r="H23" s="52"/>
      <c r="I23" s="52"/>
      <c r="J23" s="53"/>
      <c r="K23" s="54"/>
      <c r="L23" s="34">
        <v>43241</v>
      </c>
      <c r="M23" s="35"/>
      <c r="N23" s="35"/>
      <c r="O23" s="192"/>
      <c r="P23" s="36"/>
      <c r="Q23" s="51" t="s">
        <v>30</v>
      </c>
      <c r="R23" s="34">
        <v>43272</v>
      </c>
      <c r="S23" s="17">
        <v>0.29166666666666669</v>
      </c>
      <c r="T23" s="17">
        <v>0.70833333333333337</v>
      </c>
      <c r="U23" s="190">
        <v>4.1666666666666664E-2</v>
      </c>
      <c r="V23" s="18">
        <f t="shared" si="20"/>
        <v>0.375</v>
      </c>
      <c r="W23" s="19"/>
      <c r="X23" s="34">
        <v>43302</v>
      </c>
      <c r="Y23" s="52"/>
      <c r="Z23" s="52"/>
      <c r="AA23" s="191"/>
      <c r="AB23" s="53"/>
      <c r="AC23" s="54"/>
      <c r="AD23" s="34">
        <v>43333</v>
      </c>
      <c r="AE23" s="17">
        <v>0.29166666666666669</v>
      </c>
      <c r="AF23" s="17">
        <v>0.6875</v>
      </c>
      <c r="AG23" s="190">
        <v>4.1666666666666664E-2</v>
      </c>
      <c r="AH23" s="18">
        <f t="shared" si="21"/>
        <v>0.35416666666666663</v>
      </c>
      <c r="AI23" s="51" t="s">
        <v>51</v>
      </c>
      <c r="AJ23" s="146">
        <v>43364</v>
      </c>
      <c r="AK23" s="154">
        <v>0.29166666666666669</v>
      </c>
      <c r="AL23" s="155">
        <v>0.6875</v>
      </c>
      <c r="AM23" s="154">
        <v>4.1666666666666664E-2</v>
      </c>
      <c r="AN23" s="156">
        <f t="shared" si="19"/>
        <v>0.35416666666666663</v>
      </c>
      <c r="AO23" s="153"/>
      <c r="AP23" s="146">
        <v>43394</v>
      </c>
      <c r="AQ23" s="147"/>
      <c r="AR23" s="150"/>
      <c r="AS23" s="147"/>
      <c r="AT23" s="148"/>
      <c r="AU23" s="149"/>
      <c r="AV23" s="146">
        <v>43425</v>
      </c>
      <c r="AW23" s="154">
        <v>0.29166666666666669</v>
      </c>
      <c r="AX23" s="155">
        <v>0.6875</v>
      </c>
      <c r="AY23" s="154">
        <v>4.1666666666666664E-2</v>
      </c>
      <c r="AZ23" s="156">
        <f>AX23-AW23-AY23</f>
        <v>0.35416666666666663</v>
      </c>
      <c r="BA23" s="153"/>
      <c r="BB23" s="146">
        <v>43455</v>
      </c>
      <c r="BC23" s="154">
        <v>0.29166666666666669</v>
      </c>
      <c r="BD23" s="155">
        <v>0.6875</v>
      </c>
      <c r="BE23" s="154">
        <v>4.1666666666666664E-2</v>
      </c>
      <c r="BF23" s="156">
        <f>BD23-BC23-BE23</f>
        <v>0.35416666666666663</v>
      </c>
      <c r="BG23" s="153"/>
    </row>
    <row r="24" spans="1:59" x14ac:dyDescent="0.25">
      <c r="A24" s="63">
        <v>43322</v>
      </c>
      <c r="B24" s="64"/>
      <c r="C24" s="64"/>
      <c r="D24" s="68">
        <v>-8.5</v>
      </c>
      <c r="E24" s="75"/>
      <c r="F24" s="34">
        <v>43212</v>
      </c>
      <c r="G24" s="52"/>
      <c r="H24" s="52"/>
      <c r="I24" s="52"/>
      <c r="J24" s="53"/>
      <c r="K24" s="54"/>
      <c r="L24" s="34">
        <v>43242</v>
      </c>
      <c r="M24" s="17">
        <v>0.29166666666666669</v>
      </c>
      <c r="N24" s="17">
        <v>0.72916666666666663</v>
      </c>
      <c r="O24" s="190">
        <v>4.1666666666666664E-2</v>
      </c>
      <c r="P24" s="18">
        <f t="shared" ref="P24:P27" si="22">N24-M24-O24</f>
        <v>0.39583333333333326</v>
      </c>
      <c r="Q24" s="19"/>
      <c r="R24" s="34">
        <v>43273</v>
      </c>
      <c r="S24" s="17">
        <v>0.29166666666666669</v>
      </c>
      <c r="T24" s="78">
        <v>0.6875</v>
      </c>
      <c r="U24" s="190">
        <v>4.1666666666666664E-2</v>
      </c>
      <c r="V24" s="18">
        <f t="shared" si="20"/>
        <v>0.35416666666666663</v>
      </c>
      <c r="W24" s="19"/>
      <c r="X24" s="34">
        <v>43303</v>
      </c>
      <c r="Y24" s="52"/>
      <c r="Z24" s="52"/>
      <c r="AA24" s="191"/>
      <c r="AB24" s="53"/>
      <c r="AC24" s="54"/>
      <c r="AD24" s="34">
        <v>43334</v>
      </c>
      <c r="AE24" s="17">
        <v>0.29166666666666669</v>
      </c>
      <c r="AF24" s="17">
        <v>0.6875</v>
      </c>
      <c r="AG24" s="190">
        <v>4.1666666666666664E-2</v>
      </c>
      <c r="AH24" s="18">
        <f t="shared" si="21"/>
        <v>0.35416666666666663</v>
      </c>
      <c r="AI24" s="51" t="s">
        <v>51</v>
      </c>
      <c r="AJ24" s="146">
        <v>43365</v>
      </c>
      <c r="AK24" s="147"/>
      <c r="AL24" s="147"/>
      <c r="AM24" s="147"/>
      <c r="AN24" s="148"/>
      <c r="AO24" s="149"/>
      <c r="AP24" s="146">
        <v>43395</v>
      </c>
      <c r="AQ24" s="154">
        <v>0.29166666666666669</v>
      </c>
      <c r="AR24" s="155">
        <v>0.6875</v>
      </c>
      <c r="AS24" s="154">
        <v>4.1666666666666664E-2</v>
      </c>
      <c r="AT24" s="156">
        <f>AR24-AQ24-AS24</f>
        <v>0.35416666666666663</v>
      </c>
      <c r="AU24" s="140" t="s">
        <v>52</v>
      </c>
      <c r="AV24" s="146">
        <v>43426</v>
      </c>
      <c r="AW24" s="154">
        <v>0.29166666666666669</v>
      </c>
      <c r="AX24" s="161">
        <v>0.78125</v>
      </c>
      <c r="AY24" s="154">
        <v>6.25E-2</v>
      </c>
      <c r="AZ24" s="156">
        <f>AX24-AW24-AY24</f>
        <v>0.42708333333333331</v>
      </c>
      <c r="BA24" s="153"/>
      <c r="BB24" s="146">
        <v>43456</v>
      </c>
      <c r="BC24" s="147"/>
      <c r="BD24" s="147"/>
      <c r="BE24" s="147"/>
      <c r="BF24" s="148"/>
      <c r="BG24" s="149"/>
    </row>
    <row r="25" spans="1:59" x14ac:dyDescent="0.25">
      <c r="A25" s="63">
        <v>43329</v>
      </c>
      <c r="B25" s="64"/>
      <c r="C25" s="64"/>
      <c r="D25" s="68">
        <v>-8.5</v>
      </c>
      <c r="E25" s="75"/>
      <c r="F25" s="34">
        <v>43213</v>
      </c>
      <c r="G25" s="17">
        <v>0.29166666666666669</v>
      </c>
      <c r="H25" s="17">
        <v>0.72916666666666663</v>
      </c>
      <c r="I25" s="17">
        <v>4.1666666666666664E-2</v>
      </c>
      <c r="J25" s="18">
        <f t="shared" ref="J25:J29" si="23">H25-G25-I25</f>
        <v>0.39583333333333326</v>
      </c>
      <c r="K25" s="19"/>
      <c r="L25" s="34">
        <v>43243</v>
      </c>
      <c r="M25" s="17">
        <v>0.29166666666666669</v>
      </c>
      <c r="N25" s="17">
        <v>0.70833333333333337</v>
      </c>
      <c r="O25" s="190">
        <v>4.1666666666666664E-2</v>
      </c>
      <c r="P25" s="18">
        <f t="shared" si="22"/>
        <v>0.375</v>
      </c>
      <c r="Q25" s="19"/>
      <c r="R25" s="34">
        <v>43274</v>
      </c>
      <c r="S25" s="52"/>
      <c r="T25" s="52"/>
      <c r="U25" s="191"/>
      <c r="V25" s="53"/>
      <c r="W25" s="54"/>
      <c r="X25" s="34">
        <v>43304</v>
      </c>
      <c r="Y25" s="17">
        <v>0.29166666666666669</v>
      </c>
      <c r="Z25" s="17">
        <v>0.6875</v>
      </c>
      <c r="AA25" s="190">
        <v>2.0833333333333332E-2</v>
      </c>
      <c r="AB25" s="18">
        <f t="shared" ref="AB25:AB29" si="24">Z25-Y25-AA25</f>
        <v>0.375</v>
      </c>
      <c r="AC25" s="19"/>
      <c r="AD25" s="34">
        <v>43335</v>
      </c>
      <c r="AE25" s="17">
        <v>0.29166666666666669</v>
      </c>
      <c r="AF25" s="17">
        <v>0.6875</v>
      </c>
      <c r="AG25" s="190">
        <v>4.1666666666666664E-2</v>
      </c>
      <c r="AH25" s="18">
        <f t="shared" si="21"/>
        <v>0.35416666666666663</v>
      </c>
      <c r="AI25" s="51" t="s">
        <v>51</v>
      </c>
      <c r="AJ25" s="146">
        <v>43366</v>
      </c>
      <c r="AK25" s="147"/>
      <c r="AL25" s="150"/>
      <c r="AM25" s="147"/>
      <c r="AN25" s="148"/>
      <c r="AO25" s="149"/>
      <c r="AP25" s="146">
        <v>43396</v>
      </c>
      <c r="AQ25" s="154">
        <v>0.29166666666666669</v>
      </c>
      <c r="AR25" s="161">
        <v>0.6875</v>
      </c>
      <c r="AS25" s="154">
        <v>2.0833333333333332E-2</v>
      </c>
      <c r="AT25" s="156">
        <f t="shared" ref="AT25:AT28" si="25">AR25-AQ25-AS25</f>
        <v>0.375</v>
      </c>
      <c r="AU25" s="153"/>
      <c r="AV25" s="146">
        <v>43427</v>
      </c>
      <c r="AW25" s="154">
        <v>0.29166666666666669</v>
      </c>
      <c r="AX25" s="161">
        <v>0.63541666666666663</v>
      </c>
      <c r="AY25" s="154">
        <v>4.1666666666666664E-2</v>
      </c>
      <c r="AZ25" s="156">
        <f>AX25-AW25-AY25</f>
        <v>0.30208333333333326</v>
      </c>
      <c r="BA25" s="153"/>
      <c r="BB25" s="146">
        <v>43457</v>
      </c>
      <c r="BC25" s="147"/>
      <c r="BD25" s="150"/>
      <c r="BE25" s="147"/>
      <c r="BF25" s="148"/>
      <c r="BG25" s="149"/>
    </row>
    <row r="26" spans="1:59" x14ac:dyDescent="0.25">
      <c r="A26" s="63">
        <v>43348</v>
      </c>
      <c r="B26" s="64"/>
      <c r="C26" s="64"/>
      <c r="D26" s="68">
        <v>-8.5</v>
      </c>
      <c r="E26" s="75"/>
      <c r="F26" s="34">
        <v>43214</v>
      </c>
      <c r="G26" s="17">
        <v>0.29166666666666669</v>
      </c>
      <c r="H26" s="17">
        <v>0.72916666666666663</v>
      </c>
      <c r="I26" s="17">
        <v>4.1666666666666664E-2</v>
      </c>
      <c r="J26" s="18">
        <f t="shared" si="23"/>
        <v>0.39583333333333326</v>
      </c>
      <c r="K26" s="19"/>
      <c r="L26" s="34">
        <v>43244</v>
      </c>
      <c r="M26" s="17">
        <v>0.29166666666666669</v>
      </c>
      <c r="N26" s="78">
        <v>0.47916666666666669</v>
      </c>
      <c r="O26" s="190"/>
      <c r="P26" s="18">
        <f t="shared" si="22"/>
        <v>0.1875</v>
      </c>
      <c r="Q26" s="19"/>
      <c r="R26" s="34">
        <v>43275</v>
      </c>
      <c r="S26" s="52"/>
      <c r="T26" s="52"/>
      <c r="U26" s="191"/>
      <c r="V26" s="53"/>
      <c r="W26" s="54"/>
      <c r="X26" s="34">
        <v>43305</v>
      </c>
      <c r="Y26" s="17">
        <v>0.29166666666666669</v>
      </c>
      <c r="Z26" s="78">
        <v>0.72916666666666663</v>
      </c>
      <c r="AA26" s="190">
        <v>4.1666666666666664E-2</v>
      </c>
      <c r="AB26" s="18">
        <f t="shared" si="24"/>
        <v>0.39583333333333326</v>
      </c>
      <c r="AC26" s="19"/>
      <c r="AD26" s="34">
        <v>43336</v>
      </c>
      <c r="AE26" s="17">
        <v>0.29166666666666669</v>
      </c>
      <c r="AF26" s="17">
        <v>0.6875</v>
      </c>
      <c r="AG26" s="190">
        <v>4.1666666666666664E-2</v>
      </c>
      <c r="AH26" s="18">
        <f t="shared" si="21"/>
        <v>0.35416666666666663</v>
      </c>
      <c r="AI26" s="51" t="s">
        <v>51</v>
      </c>
      <c r="AJ26" s="146">
        <v>43367</v>
      </c>
      <c r="AK26" s="154">
        <v>0.29166666666666669</v>
      </c>
      <c r="AL26" s="161">
        <v>0.5625</v>
      </c>
      <c r="AM26" s="154">
        <v>2.0833333333333332E-2</v>
      </c>
      <c r="AN26" s="156">
        <f t="shared" ref="AN26:AN30" si="26">AL26-AK26-AM26</f>
        <v>0.24999999999999997</v>
      </c>
      <c r="AO26" s="153"/>
      <c r="AP26" s="146">
        <v>43397</v>
      </c>
      <c r="AQ26" s="161">
        <v>0.17708333333333334</v>
      </c>
      <c r="AR26" s="155">
        <v>0.6875</v>
      </c>
      <c r="AS26" s="154">
        <v>4.1666666666666664E-2</v>
      </c>
      <c r="AT26" s="156">
        <f t="shared" si="25"/>
        <v>0.46874999999999994</v>
      </c>
      <c r="AU26" s="153"/>
      <c r="AV26" s="146">
        <v>43428</v>
      </c>
      <c r="AW26" s="147"/>
      <c r="AX26" s="147"/>
      <c r="AY26" s="147"/>
      <c r="AZ26" s="148"/>
      <c r="BA26" s="149"/>
      <c r="BB26" s="146">
        <v>43458</v>
      </c>
      <c r="BC26" s="154">
        <v>0.29166666666666669</v>
      </c>
      <c r="BD26" s="155">
        <v>0.6875</v>
      </c>
      <c r="BE26" s="154">
        <v>4.1666666666666664E-2</v>
      </c>
      <c r="BF26" s="175">
        <f>BD26-BC26-BE26</f>
        <v>0.35416666666666663</v>
      </c>
      <c r="BG26" s="167" t="s">
        <v>160</v>
      </c>
    </row>
    <row r="27" spans="1:59" x14ac:dyDescent="0.25">
      <c r="A27" s="63">
        <v>43368</v>
      </c>
      <c r="B27" s="64"/>
      <c r="C27" s="64"/>
      <c r="D27" s="68">
        <v>-8.5</v>
      </c>
      <c r="E27" s="75"/>
      <c r="F27" s="34">
        <v>43215</v>
      </c>
      <c r="G27" s="17">
        <v>0.29166666666666669</v>
      </c>
      <c r="H27" s="17">
        <v>0.72916666666666663</v>
      </c>
      <c r="I27" s="17">
        <v>4.1666666666666664E-2</v>
      </c>
      <c r="J27" s="18">
        <f t="shared" si="23"/>
        <v>0.39583333333333326</v>
      </c>
      <c r="K27" s="19"/>
      <c r="L27" s="34">
        <v>43245</v>
      </c>
      <c r="M27" s="17">
        <v>0.29166666666666669</v>
      </c>
      <c r="N27" s="17">
        <v>0.6875</v>
      </c>
      <c r="O27" s="190">
        <v>4.1666666666666664E-2</v>
      </c>
      <c r="P27" s="18">
        <f t="shared" si="22"/>
        <v>0.35416666666666663</v>
      </c>
      <c r="Q27" s="51" t="s">
        <v>45</v>
      </c>
      <c r="R27" s="34">
        <v>43276</v>
      </c>
      <c r="S27" s="17">
        <v>0.29166666666666669</v>
      </c>
      <c r="T27" s="78">
        <v>0.72916666666666663</v>
      </c>
      <c r="U27" s="190">
        <v>4.1666666666666664E-2</v>
      </c>
      <c r="V27" s="18">
        <f t="shared" ref="V27:V31" si="27">T27-S27-U27</f>
        <v>0.39583333333333326</v>
      </c>
      <c r="W27" s="19"/>
      <c r="X27" s="34">
        <v>43306</v>
      </c>
      <c r="Y27" s="17">
        <v>0.29166666666666669</v>
      </c>
      <c r="Z27" s="78">
        <v>0.75</v>
      </c>
      <c r="AA27" s="190">
        <v>4.1666666666666664E-2</v>
      </c>
      <c r="AB27" s="18">
        <f t="shared" si="24"/>
        <v>0.41666666666666663</v>
      </c>
      <c r="AC27" s="19"/>
      <c r="AD27" s="34">
        <v>43337</v>
      </c>
      <c r="AE27" s="52"/>
      <c r="AF27" s="52"/>
      <c r="AG27" s="191"/>
      <c r="AH27" s="53"/>
      <c r="AI27" s="54"/>
      <c r="AJ27" s="146">
        <v>43368</v>
      </c>
      <c r="AK27" s="154">
        <v>0.29166666666666669</v>
      </c>
      <c r="AL27" s="155">
        <v>0.6875</v>
      </c>
      <c r="AM27" s="154">
        <v>4.1666666666666664E-2</v>
      </c>
      <c r="AN27" s="156">
        <f t="shared" si="26"/>
        <v>0.35416666666666663</v>
      </c>
      <c r="AO27" s="140" t="s">
        <v>52</v>
      </c>
      <c r="AP27" s="146">
        <v>43398</v>
      </c>
      <c r="AQ27" s="154">
        <v>0.29166666666666669</v>
      </c>
      <c r="AR27" s="155">
        <v>0.6875</v>
      </c>
      <c r="AS27" s="154">
        <v>4.1666666666666664E-2</v>
      </c>
      <c r="AT27" s="156">
        <f t="shared" si="25"/>
        <v>0.35416666666666663</v>
      </c>
      <c r="AU27" s="153"/>
      <c r="AV27" s="146">
        <v>43429</v>
      </c>
      <c r="AW27" s="147"/>
      <c r="AX27" s="150"/>
      <c r="AY27" s="147"/>
      <c r="AZ27" s="148"/>
      <c r="BA27" s="149"/>
      <c r="BB27" s="146">
        <v>43459</v>
      </c>
      <c r="BC27" s="154"/>
      <c r="BD27" s="155"/>
      <c r="BE27" s="154"/>
      <c r="BF27" s="181"/>
      <c r="BG27" s="182" t="s">
        <v>30</v>
      </c>
    </row>
    <row r="28" spans="1:59" x14ac:dyDescent="0.25">
      <c r="A28" s="63">
        <v>43377</v>
      </c>
      <c r="B28" s="64"/>
      <c r="C28" s="64"/>
      <c r="D28" s="68">
        <v>-8.5</v>
      </c>
      <c r="E28" s="75"/>
      <c r="F28" s="34">
        <v>43216</v>
      </c>
      <c r="G28" s="17">
        <v>0.29166666666666669</v>
      </c>
      <c r="H28" s="78">
        <v>0.75</v>
      </c>
      <c r="I28" s="17">
        <v>4.1666666666666664E-2</v>
      </c>
      <c r="J28" s="18">
        <f t="shared" si="23"/>
        <v>0.41666666666666663</v>
      </c>
      <c r="K28" s="19"/>
      <c r="L28" s="34">
        <v>43246</v>
      </c>
      <c r="M28" s="52"/>
      <c r="N28" s="52"/>
      <c r="O28" s="191"/>
      <c r="P28" s="53"/>
      <c r="Q28" s="54"/>
      <c r="R28" s="34">
        <v>43277</v>
      </c>
      <c r="S28" s="17">
        <v>0.29166666666666669</v>
      </c>
      <c r="T28" s="78">
        <v>0.6875</v>
      </c>
      <c r="U28" s="190">
        <v>4.1666666666666664E-2</v>
      </c>
      <c r="V28" s="18">
        <f t="shared" si="27"/>
        <v>0.35416666666666663</v>
      </c>
      <c r="W28" s="19"/>
      <c r="X28" s="34">
        <v>43307</v>
      </c>
      <c r="Y28" s="17">
        <v>0.29166666666666669</v>
      </c>
      <c r="Z28" s="17">
        <v>0.6875</v>
      </c>
      <c r="AA28" s="190">
        <v>2.0833333333333332E-2</v>
      </c>
      <c r="AB28" s="18">
        <f t="shared" si="24"/>
        <v>0.375</v>
      </c>
      <c r="AC28" s="19"/>
      <c r="AD28" s="34">
        <v>43338</v>
      </c>
      <c r="AE28" s="52"/>
      <c r="AF28" s="52"/>
      <c r="AG28" s="191"/>
      <c r="AH28" s="53"/>
      <c r="AI28" s="54"/>
      <c r="AJ28" s="146">
        <v>43369</v>
      </c>
      <c r="AK28" s="161">
        <v>0.33333333333333331</v>
      </c>
      <c r="AL28" s="161">
        <v>0.61458333333333337</v>
      </c>
      <c r="AM28" s="154">
        <v>4.1666666666666664E-2</v>
      </c>
      <c r="AN28" s="156">
        <f t="shared" si="26"/>
        <v>0.2395833333333334</v>
      </c>
      <c r="AO28" s="153"/>
      <c r="AP28" s="146">
        <v>43399</v>
      </c>
      <c r="AQ28" s="154">
        <v>0.29166666666666669</v>
      </c>
      <c r="AR28" s="161">
        <v>0.46875</v>
      </c>
      <c r="AS28" s="154"/>
      <c r="AT28" s="156">
        <f t="shared" si="25"/>
        <v>0.17708333333333331</v>
      </c>
      <c r="AU28" s="153"/>
      <c r="AV28" s="146">
        <v>43430</v>
      </c>
      <c r="AW28" s="161">
        <v>0.16666666666666666</v>
      </c>
      <c r="AX28" s="161">
        <v>0.79166666666666663</v>
      </c>
      <c r="AY28" s="154"/>
      <c r="AZ28" s="156">
        <f>AX28-AW28-AY28</f>
        <v>0.625</v>
      </c>
      <c r="BA28" s="153"/>
      <c r="BB28" s="146">
        <v>43460</v>
      </c>
      <c r="BC28" s="154">
        <v>0.29166666666666669</v>
      </c>
      <c r="BD28" s="155">
        <v>0.6875</v>
      </c>
      <c r="BE28" s="154">
        <v>4.1666666666666664E-2</v>
      </c>
      <c r="BF28" s="175">
        <f>BD28-BC28-BE28</f>
        <v>0.35416666666666663</v>
      </c>
      <c r="BG28" s="167" t="s">
        <v>160</v>
      </c>
    </row>
    <row r="29" spans="1:59" x14ac:dyDescent="0.25">
      <c r="A29" s="63">
        <v>43384</v>
      </c>
      <c r="B29" s="64"/>
      <c r="C29" s="64"/>
      <c r="D29" s="68">
        <v>-8.5</v>
      </c>
      <c r="E29" s="75"/>
      <c r="F29" s="34">
        <v>43217</v>
      </c>
      <c r="G29" s="17">
        <v>0.29166666666666669</v>
      </c>
      <c r="H29" s="17">
        <v>0.72916666666666663</v>
      </c>
      <c r="I29" s="17">
        <v>4.1666666666666664E-2</v>
      </c>
      <c r="J29" s="18">
        <f t="shared" si="23"/>
        <v>0.39583333333333326</v>
      </c>
      <c r="K29" s="19"/>
      <c r="L29" s="34">
        <v>43247</v>
      </c>
      <c r="M29" s="52"/>
      <c r="N29" s="52"/>
      <c r="O29" s="191"/>
      <c r="P29" s="53"/>
      <c r="Q29" s="54"/>
      <c r="R29" s="34">
        <v>43278</v>
      </c>
      <c r="S29" s="17">
        <v>0.29166666666666669</v>
      </c>
      <c r="T29" s="17">
        <v>0.6875</v>
      </c>
      <c r="U29" s="190">
        <v>4.1666666666666664E-2</v>
      </c>
      <c r="V29" s="18">
        <f t="shared" si="27"/>
        <v>0.35416666666666663</v>
      </c>
      <c r="W29" s="19"/>
      <c r="X29" s="34">
        <v>43308</v>
      </c>
      <c r="Y29" s="17">
        <v>0.29166666666666669</v>
      </c>
      <c r="Z29" s="17">
        <v>0.6875</v>
      </c>
      <c r="AA29" s="190">
        <v>2.0833333333333332E-2</v>
      </c>
      <c r="AB29" s="18">
        <f t="shared" si="24"/>
        <v>0.375</v>
      </c>
      <c r="AC29" s="19"/>
      <c r="AD29" s="34">
        <v>43339</v>
      </c>
      <c r="AE29" s="78">
        <v>0.25</v>
      </c>
      <c r="AF29" s="78">
        <v>0.79166666666666663</v>
      </c>
      <c r="AG29" s="190">
        <v>6.25E-2</v>
      </c>
      <c r="AH29" s="18">
        <f t="shared" ref="AH29:AH33" si="28">AF29-AE29-AG29</f>
        <v>0.47916666666666663</v>
      </c>
      <c r="AI29" s="19"/>
      <c r="AJ29" s="146">
        <v>43370</v>
      </c>
      <c r="AK29" s="154">
        <v>0.29166666666666669</v>
      </c>
      <c r="AL29" s="161">
        <v>0.70833333333333337</v>
      </c>
      <c r="AM29" s="154">
        <v>4.1666666666666664E-2</v>
      </c>
      <c r="AN29" s="156">
        <f t="shared" si="26"/>
        <v>0.375</v>
      </c>
      <c r="AO29" s="153"/>
      <c r="AP29" s="146">
        <v>43400</v>
      </c>
      <c r="AQ29" s="147"/>
      <c r="AR29" s="147"/>
      <c r="AS29" s="147"/>
      <c r="AT29" s="148"/>
      <c r="AU29" s="149"/>
      <c r="AV29" s="146">
        <v>43431</v>
      </c>
      <c r="AW29" s="161">
        <v>0.54166666666666663</v>
      </c>
      <c r="AX29" s="155">
        <v>0.6875</v>
      </c>
      <c r="AY29" s="154"/>
      <c r="AZ29" s="156">
        <f>AX29-AW29-AY29</f>
        <v>0.14583333333333337</v>
      </c>
      <c r="BA29" s="153"/>
      <c r="BB29" s="146">
        <v>43461</v>
      </c>
      <c r="BC29" s="154">
        <v>0.29166666666666669</v>
      </c>
      <c r="BD29" s="155">
        <v>0.6875</v>
      </c>
      <c r="BE29" s="154">
        <v>4.1666666666666664E-2</v>
      </c>
      <c r="BF29" s="175">
        <f>BD29-BC29-BE29</f>
        <v>0.35416666666666663</v>
      </c>
      <c r="BG29" s="167" t="s">
        <v>160</v>
      </c>
    </row>
    <row r="30" spans="1:59" x14ac:dyDescent="0.25">
      <c r="A30" s="63">
        <v>43390</v>
      </c>
      <c r="B30" s="64"/>
      <c r="C30" s="64"/>
      <c r="D30" s="68">
        <v>-8.5</v>
      </c>
      <c r="E30" s="75"/>
      <c r="F30" s="34">
        <v>43218</v>
      </c>
      <c r="G30" s="52"/>
      <c r="H30" s="52"/>
      <c r="I30" s="52"/>
      <c r="J30" s="53"/>
      <c r="K30" s="54"/>
      <c r="L30" s="34">
        <v>43248</v>
      </c>
      <c r="M30" s="17">
        <v>0.29166666666666669</v>
      </c>
      <c r="N30" s="17">
        <v>0.72916666666666663</v>
      </c>
      <c r="O30" s="190">
        <v>4.1666666666666664E-2</v>
      </c>
      <c r="P30" s="18">
        <f t="shared" ref="P30:P33" si="29">N30-M30-O30</f>
        <v>0.39583333333333326</v>
      </c>
      <c r="Q30" s="19"/>
      <c r="R30" s="34">
        <v>43279</v>
      </c>
      <c r="S30" s="17">
        <v>0.29166666666666669</v>
      </c>
      <c r="T30" s="17">
        <v>0.6875</v>
      </c>
      <c r="U30" s="190">
        <v>4.1666666666666664E-2</v>
      </c>
      <c r="V30" s="18">
        <f t="shared" si="27"/>
        <v>0.35416666666666663</v>
      </c>
      <c r="W30" s="19"/>
      <c r="X30" s="34">
        <v>43309</v>
      </c>
      <c r="Y30" s="52"/>
      <c r="Z30" s="52"/>
      <c r="AA30" s="191"/>
      <c r="AB30" s="53"/>
      <c r="AC30" s="54"/>
      <c r="AD30" s="34">
        <v>43340</v>
      </c>
      <c r="AE30" s="17">
        <v>0.29166666666666669</v>
      </c>
      <c r="AF30" s="78">
        <v>0.79166666666666663</v>
      </c>
      <c r="AG30" s="190">
        <v>4.1666666666666664E-2</v>
      </c>
      <c r="AH30" s="18">
        <f t="shared" si="28"/>
        <v>0.45833333333333326</v>
      </c>
      <c r="AI30" s="19"/>
      <c r="AJ30" s="146">
        <v>43371</v>
      </c>
      <c r="AK30" s="154">
        <v>0.29166666666666669</v>
      </c>
      <c r="AL30" s="161">
        <v>0.625</v>
      </c>
      <c r="AM30" s="154">
        <v>4.1666666666666664E-2</v>
      </c>
      <c r="AN30" s="156">
        <f t="shared" si="26"/>
        <v>0.29166666666666663</v>
      </c>
      <c r="AO30" s="153"/>
      <c r="AP30" s="146">
        <v>43401</v>
      </c>
      <c r="AQ30" s="147"/>
      <c r="AR30" s="150"/>
      <c r="AS30" s="147"/>
      <c r="AT30" s="148"/>
      <c r="AU30" s="149"/>
      <c r="AV30" s="146">
        <v>43432</v>
      </c>
      <c r="AW30" s="154">
        <v>0.29166666666666669</v>
      </c>
      <c r="AX30" s="155">
        <v>0.6875</v>
      </c>
      <c r="AY30" s="154">
        <v>4.1666666666666664E-2</v>
      </c>
      <c r="AZ30" s="156">
        <f>AX30-AW30-AY30</f>
        <v>0.35416666666666663</v>
      </c>
      <c r="BA30" s="153"/>
      <c r="BB30" s="146">
        <v>43462</v>
      </c>
      <c r="BC30" s="154">
        <v>0.29166666666666669</v>
      </c>
      <c r="BD30" s="155">
        <v>0.6875</v>
      </c>
      <c r="BE30" s="154">
        <v>4.1666666666666664E-2</v>
      </c>
      <c r="BF30" s="175">
        <f>BD30-BC30-BE30</f>
        <v>0.35416666666666663</v>
      </c>
      <c r="BG30" s="167" t="s">
        <v>160</v>
      </c>
    </row>
    <row r="31" spans="1:59" x14ac:dyDescent="0.25">
      <c r="A31" s="63">
        <v>43395</v>
      </c>
      <c r="B31" s="64"/>
      <c r="C31" s="64"/>
      <c r="D31" s="68">
        <v>-8.5</v>
      </c>
      <c r="F31" s="34">
        <v>43219</v>
      </c>
      <c r="G31" s="52"/>
      <c r="H31" s="52"/>
      <c r="I31" s="52"/>
      <c r="J31" s="53"/>
      <c r="K31" s="54"/>
      <c r="L31" s="34">
        <v>43249</v>
      </c>
      <c r="M31" s="17">
        <v>0.29166666666666669</v>
      </c>
      <c r="N31" s="78">
        <v>0.64583333333333337</v>
      </c>
      <c r="O31" s="190">
        <v>4.1666666666666664E-2</v>
      </c>
      <c r="P31" s="18">
        <f t="shared" si="29"/>
        <v>0.3125</v>
      </c>
      <c r="Q31" s="19"/>
      <c r="R31" s="34">
        <v>43280</v>
      </c>
      <c r="S31" s="17">
        <v>0.29166666666666669</v>
      </c>
      <c r="T31" s="78">
        <v>0.71875</v>
      </c>
      <c r="U31" s="190">
        <v>4.1666666666666664E-2</v>
      </c>
      <c r="V31" s="18">
        <f t="shared" si="27"/>
        <v>0.38541666666666663</v>
      </c>
      <c r="W31" s="19"/>
      <c r="X31" s="34">
        <v>43310</v>
      </c>
      <c r="Y31" s="52"/>
      <c r="Z31" s="52"/>
      <c r="AA31" s="191"/>
      <c r="AB31" s="53"/>
      <c r="AC31" s="54"/>
      <c r="AD31" s="34">
        <v>43341</v>
      </c>
      <c r="AE31" s="17">
        <v>0.29166666666666669</v>
      </c>
      <c r="AF31" s="78">
        <v>0.76041666666666663</v>
      </c>
      <c r="AG31" s="190">
        <v>6.25E-2</v>
      </c>
      <c r="AH31" s="18">
        <f t="shared" si="28"/>
        <v>0.40624999999999994</v>
      </c>
      <c r="AI31" s="19"/>
      <c r="AJ31" s="146">
        <v>43372</v>
      </c>
      <c r="AK31" s="147"/>
      <c r="AL31" s="147"/>
      <c r="AM31" s="147"/>
      <c r="AN31" s="148"/>
      <c r="AO31" s="149"/>
      <c r="AP31" s="146">
        <v>43402</v>
      </c>
      <c r="AQ31" s="154">
        <v>0.29166666666666669</v>
      </c>
      <c r="AR31" s="161">
        <v>0.69791666666666663</v>
      </c>
      <c r="AS31" s="154">
        <v>4.1666666666666664E-2</v>
      </c>
      <c r="AT31" s="156">
        <f t="shared" ref="AT31:AT33" si="30">AR31-AQ31-AS31</f>
        <v>0.36458333333333326</v>
      </c>
      <c r="AU31" s="153"/>
      <c r="AV31" s="146">
        <v>43433</v>
      </c>
      <c r="AW31" s="161">
        <v>0.54166666666666663</v>
      </c>
      <c r="AX31" s="155">
        <v>0.6875</v>
      </c>
      <c r="AY31" s="154"/>
      <c r="AZ31" s="156">
        <f>AX31-AW31-AY31</f>
        <v>0.14583333333333337</v>
      </c>
      <c r="BA31" s="153"/>
      <c r="BB31" s="146">
        <v>43463</v>
      </c>
      <c r="BC31" s="147"/>
      <c r="BD31" s="147"/>
      <c r="BE31" s="147"/>
      <c r="BF31" s="148"/>
      <c r="BG31" s="149"/>
    </row>
    <row r="32" spans="1:59" x14ac:dyDescent="0.25">
      <c r="A32" s="176">
        <v>43409</v>
      </c>
      <c r="B32" s="64" t="s">
        <v>158</v>
      </c>
      <c r="C32" s="64"/>
      <c r="D32" s="68"/>
      <c r="F32" s="34">
        <v>43220</v>
      </c>
      <c r="G32" s="17">
        <v>0.29166666666666669</v>
      </c>
      <c r="H32" s="78">
        <v>0.75</v>
      </c>
      <c r="I32" s="17">
        <v>4.1666666666666664E-2</v>
      </c>
      <c r="J32" s="18">
        <f t="shared" ref="J32" si="31">H32-G32-I32</f>
        <v>0.41666666666666663</v>
      </c>
      <c r="K32" s="19"/>
      <c r="L32" s="34">
        <v>43250</v>
      </c>
      <c r="M32" s="17">
        <v>0.29166666666666669</v>
      </c>
      <c r="N32" s="78">
        <v>0.61458333333333337</v>
      </c>
      <c r="O32" s="190">
        <v>4.1666666666666664E-2</v>
      </c>
      <c r="P32" s="18">
        <f t="shared" si="29"/>
        <v>0.28125</v>
      </c>
      <c r="Q32" s="19"/>
      <c r="R32" s="34">
        <v>43281</v>
      </c>
      <c r="S32" s="52"/>
      <c r="T32" s="52"/>
      <c r="U32" s="191"/>
      <c r="V32" s="53"/>
      <c r="W32" s="54"/>
      <c r="X32" s="34">
        <v>43311</v>
      </c>
      <c r="Y32" s="78">
        <v>0.22916666666666666</v>
      </c>
      <c r="Z32" s="78">
        <v>0.94791666666666663</v>
      </c>
      <c r="AA32" s="190">
        <v>4.1666666666666664E-2</v>
      </c>
      <c r="AB32" s="18">
        <f t="shared" ref="AB32:AB33" si="32">Z32-Y32-AA32</f>
        <v>0.67708333333333337</v>
      </c>
      <c r="AC32" s="19"/>
      <c r="AD32" s="34">
        <v>43342</v>
      </c>
      <c r="AE32" s="17">
        <v>0.29166666666666669</v>
      </c>
      <c r="AF32" s="17">
        <v>0.6875</v>
      </c>
      <c r="AG32" s="190">
        <v>4.1666666666666664E-2</v>
      </c>
      <c r="AH32" s="18">
        <f t="shared" si="28"/>
        <v>0.35416666666666663</v>
      </c>
      <c r="AI32" s="19"/>
      <c r="AJ32" s="146">
        <v>43373</v>
      </c>
      <c r="AK32" s="147"/>
      <c r="AL32" s="150"/>
      <c r="AM32" s="147"/>
      <c r="AN32" s="148"/>
      <c r="AO32" s="149"/>
      <c r="AP32" s="146">
        <v>43403</v>
      </c>
      <c r="AQ32" s="154">
        <v>0.29166666666666669</v>
      </c>
      <c r="AR32" s="161">
        <v>0.70833333333333337</v>
      </c>
      <c r="AS32" s="154">
        <v>4.1666666666666664E-2</v>
      </c>
      <c r="AT32" s="156">
        <f t="shared" si="30"/>
        <v>0.375</v>
      </c>
      <c r="AU32" s="153"/>
      <c r="AV32" s="146">
        <v>43434</v>
      </c>
      <c r="AW32" s="154">
        <v>0</v>
      </c>
      <c r="AX32" s="155">
        <v>0</v>
      </c>
      <c r="AY32" s="154">
        <v>0</v>
      </c>
      <c r="AZ32" s="175">
        <f>AX32-AW32-AY32</f>
        <v>0</v>
      </c>
      <c r="BA32" s="167" t="s">
        <v>52</v>
      </c>
      <c r="BB32" s="146">
        <v>43464</v>
      </c>
      <c r="BC32" s="147"/>
      <c r="BD32" s="150"/>
      <c r="BE32" s="147"/>
      <c r="BF32" s="148"/>
      <c r="BG32" s="149"/>
    </row>
    <row r="33" spans="1:59" ht="15.75" thickBot="1" x14ac:dyDescent="0.3">
      <c r="A33" s="176">
        <v>43434</v>
      </c>
      <c r="B33" s="64" t="s">
        <v>158</v>
      </c>
      <c r="D33" s="68"/>
      <c r="F33" s="34"/>
      <c r="G33" s="17"/>
      <c r="H33" s="17"/>
      <c r="I33" s="17"/>
      <c r="J33" s="18"/>
      <c r="K33" s="19"/>
      <c r="L33" s="34">
        <v>43251</v>
      </c>
      <c r="M33" s="17">
        <v>0.29166666666666669</v>
      </c>
      <c r="N33" s="17">
        <v>0.70833333333333337</v>
      </c>
      <c r="O33" s="190">
        <v>4.1666666666666664E-2</v>
      </c>
      <c r="P33" s="18">
        <f t="shared" si="29"/>
        <v>0.375</v>
      </c>
      <c r="Q33" s="19"/>
      <c r="R33" s="34"/>
      <c r="S33" s="106"/>
      <c r="T33" s="106"/>
      <c r="U33" s="195"/>
      <c r="V33" s="107"/>
      <c r="W33" s="105"/>
      <c r="X33" s="34">
        <v>43312</v>
      </c>
      <c r="Y33" s="17">
        <v>0.29166666666666669</v>
      </c>
      <c r="Z33" s="17">
        <v>0.6875</v>
      </c>
      <c r="AA33" s="190">
        <v>2.0833333333333332E-2</v>
      </c>
      <c r="AB33" s="18">
        <f t="shared" si="32"/>
        <v>0.375</v>
      </c>
      <c r="AC33" s="19"/>
      <c r="AD33" s="34">
        <v>43343</v>
      </c>
      <c r="AE33" s="17">
        <v>0.29166666666666669</v>
      </c>
      <c r="AF33" s="17">
        <v>0.72916666666666663</v>
      </c>
      <c r="AG33" s="190">
        <v>4.1666666666666664E-2</v>
      </c>
      <c r="AH33" s="18">
        <f t="shared" si="28"/>
        <v>0.39583333333333326</v>
      </c>
      <c r="AI33" s="19"/>
      <c r="AJ33" s="146"/>
      <c r="AK33" s="154"/>
      <c r="AL33" s="155"/>
      <c r="AM33" s="154"/>
      <c r="AN33" s="156"/>
      <c r="AO33" s="153"/>
      <c r="AP33" s="146">
        <v>43404</v>
      </c>
      <c r="AQ33" s="161">
        <v>0.35416666666666669</v>
      </c>
      <c r="AR33" s="161">
        <v>0.70833333333333337</v>
      </c>
      <c r="AS33" s="154">
        <v>4.1666666666666664E-2</v>
      </c>
      <c r="AT33" s="156">
        <f t="shared" si="30"/>
        <v>0.3125</v>
      </c>
      <c r="AU33" s="153"/>
      <c r="AV33" s="146"/>
      <c r="AW33" s="154"/>
      <c r="AX33" s="155"/>
      <c r="AY33" s="154"/>
      <c r="AZ33" s="156"/>
      <c r="BA33" s="153"/>
      <c r="BB33" s="146">
        <v>43465</v>
      </c>
      <c r="BC33" s="154">
        <v>0.29166666666666669</v>
      </c>
      <c r="BD33" s="155">
        <v>0.6875</v>
      </c>
      <c r="BE33" s="154">
        <v>4.1666666666666664E-2</v>
      </c>
      <c r="BF33" s="175">
        <f>BD33-BC33-BE33</f>
        <v>0.35416666666666663</v>
      </c>
      <c r="BG33" s="167" t="s">
        <v>160</v>
      </c>
    </row>
    <row r="34" spans="1:59" ht="19.5" thickBot="1" x14ac:dyDescent="0.35">
      <c r="F34" s="27"/>
      <c r="G34" s="28"/>
      <c r="H34" s="29"/>
      <c r="I34" s="30" t="s">
        <v>22</v>
      </c>
      <c r="J34" s="31" t="s">
        <v>84</v>
      </c>
      <c r="K34" s="32" t="s">
        <v>107</v>
      </c>
      <c r="L34" s="27"/>
      <c r="M34" s="28"/>
      <c r="N34" s="29"/>
      <c r="O34" s="193" t="s">
        <v>22</v>
      </c>
      <c r="P34" s="31"/>
      <c r="Q34" s="32" t="s">
        <v>100</v>
      </c>
      <c r="R34" s="27"/>
      <c r="S34" s="28"/>
      <c r="T34" s="29"/>
      <c r="U34" s="193" t="s">
        <v>22</v>
      </c>
      <c r="V34" s="31" t="s">
        <v>125</v>
      </c>
      <c r="W34" s="32" t="s">
        <v>100</v>
      </c>
      <c r="X34" s="27"/>
      <c r="Y34" s="28"/>
      <c r="Z34" s="29"/>
      <c r="AA34" s="193" t="s">
        <v>22</v>
      </c>
      <c r="AB34" s="31" t="s">
        <v>134</v>
      </c>
      <c r="AC34" s="32" t="s">
        <v>128</v>
      </c>
      <c r="AD34" s="27"/>
      <c r="AE34" s="28"/>
      <c r="AF34" s="29"/>
      <c r="AG34" s="193" t="s">
        <v>22</v>
      </c>
      <c r="AH34" s="31" t="s">
        <v>63</v>
      </c>
      <c r="AI34" s="32" t="s">
        <v>128</v>
      </c>
      <c r="AJ34" s="157"/>
      <c r="AK34" s="158"/>
      <c r="AL34" s="29"/>
      <c r="AM34" s="186" t="s">
        <v>22</v>
      </c>
      <c r="AN34" s="159"/>
      <c r="AO34" s="160" t="s">
        <v>142</v>
      </c>
      <c r="AP34" s="157"/>
      <c r="AQ34" s="158"/>
      <c r="AR34" s="29"/>
      <c r="AS34" s="186" t="s">
        <v>22</v>
      </c>
      <c r="AT34" s="159" t="s">
        <v>152</v>
      </c>
      <c r="AU34" s="160" t="s">
        <v>151</v>
      </c>
      <c r="AV34" s="157"/>
      <c r="AW34" s="158"/>
      <c r="AX34" s="29"/>
      <c r="AY34" s="186" t="s">
        <v>22</v>
      </c>
      <c r="AZ34" s="159" t="s">
        <v>161</v>
      </c>
      <c r="BA34" s="160" t="s">
        <v>128</v>
      </c>
      <c r="BB34" s="157"/>
      <c r="BC34" s="158"/>
      <c r="BD34" s="29"/>
      <c r="BE34" s="186" t="s">
        <v>22</v>
      </c>
      <c r="BF34" s="159" t="s">
        <v>163</v>
      </c>
      <c r="BG34" s="160" t="s">
        <v>62</v>
      </c>
    </row>
    <row r="35" spans="1:59" ht="15.75" thickBot="1" x14ac:dyDescent="0.3">
      <c r="A35" s="38" t="s">
        <v>28</v>
      </c>
      <c r="B35" s="37"/>
      <c r="C35" s="37"/>
      <c r="D35" s="44">
        <f>D19+SUM(D22:D32)</f>
        <v>-6.75</v>
      </c>
    </row>
    <row r="36" spans="1:59" ht="15.75" thickTop="1" x14ac:dyDescent="0.25"/>
    <row r="37" spans="1:59" x14ac:dyDescent="0.25">
      <c r="A37" s="38" t="s">
        <v>167</v>
      </c>
      <c r="D37" s="180">
        <v>13.33</v>
      </c>
      <c r="E37" s="37"/>
    </row>
    <row r="38" spans="1:59" x14ac:dyDescent="0.25">
      <c r="A38" s="37"/>
      <c r="B38" s="37"/>
      <c r="C38" s="37"/>
      <c r="D38" s="37"/>
      <c r="E38" s="37"/>
    </row>
    <row r="39" spans="1:59" x14ac:dyDescent="0.25">
      <c r="A39" s="37" t="s">
        <v>164</v>
      </c>
      <c r="B39" s="37"/>
      <c r="C39" s="37"/>
      <c r="D39" s="37">
        <v>-5</v>
      </c>
      <c r="E39" s="37"/>
    </row>
    <row r="40" spans="1:59" x14ac:dyDescent="0.25">
      <c r="A40" s="37" t="s">
        <v>165</v>
      </c>
      <c r="B40" s="37"/>
      <c r="C40" s="37"/>
      <c r="D40" s="37">
        <v>-5</v>
      </c>
      <c r="E40" s="37"/>
    </row>
    <row r="41" spans="1:59" x14ac:dyDescent="0.25">
      <c r="A41" s="37"/>
      <c r="B41" s="37"/>
      <c r="C41" s="37"/>
      <c r="D41" s="37"/>
      <c r="E41" s="37"/>
    </row>
    <row r="42" spans="1:59" x14ac:dyDescent="0.25">
      <c r="A42" s="38" t="s">
        <v>166</v>
      </c>
      <c r="B42" s="38"/>
      <c r="C42" s="38"/>
      <c r="D42" s="38">
        <f>SUM(D37:D41)</f>
        <v>3.33</v>
      </c>
      <c r="E42" s="37"/>
    </row>
    <row r="43" spans="1:59" x14ac:dyDescent="0.25">
      <c r="A43" s="37"/>
      <c r="B43" s="37"/>
      <c r="C43" s="37"/>
      <c r="D43" s="37"/>
      <c r="E43" s="37"/>
    </row>
    <row r="44" spans="1:59" x14ac:dyDescent="0.25">
      <c r="A44" s="37"/>
      <c r="B44" s="37"/>
      <c r="C44" s="37"/>
      <c r="D44" s="37"/>
      <c r="E44" s="37"/>
    </row>
    <row r="45" spans="1:59" x14ac:dyDescent="0.25">
      <c r="A45" s="37"/>
      <c r="B45" s="37"/>
      <c r="C45" s="37"/>
      <c r="D45" s="37"/>
      <c r="E45" s="37"/>
    </row>
    <row r="46" spans="1:59" x14ac:dyDescent="0.25">
      <c r="A46" s="37"/>
      <c r="B46" s="37"/>
      <c r="C46" s="37"/>
      <c r="D46" s="37"/>
      <c r="E46" s="37"/>
    </row>
    <row r="47" spans="1:59" x14ac:dyDescent="0.25">
      <c r="A47" s="37"/>
      <c r="B47" s="37"/>
      <c r="C47" s="37"/>
      <c r="D47" s="37"/>
      <c r="E47" s="37"/>
    </row>
    <row r="48" spans="1:59" x14ac:dyDescent="0.25">
      <c r="A48" s="37"/>
      <c r="B48" s="37"/>
      <c r="C48" s="37"/>
      <c r="D48" s="37"/>
      <c r="E48" s="37"/>
    </row>
    <row r="49" spans="1:5" x14ac:dyDescent="0.25">
      <c r="A49" s="37"/>
      <c r="B49" s="37"/>
      <c r="C49" s="37"/>
      <c r="D49" s="37"/>
      <c r="E49" s="37"/>
    </row>
    <row r="50" spans="1:5" x14ac:dyDescent="0.25">
      <c r="A50" s="37"/>
      <c r="B50" s="37"/>
      <c r="C50" s="37"/>
      <c r="D50" s="37"/>
      <c r="E50" s="37"/>
    </row>
    <row r="51" spans="1:5" x14ac:dyDescent="0.25">
      <c r="A51" s="37"/>
      <c r="B51" s="37"/>
      <c r="C51" s="37"/>
      <c r="D51" s="37"/>
      <c r="E51" s="37"/>
    </row>
    <row r="52" spans="1:5" x14ac:dyDescent="0.25">
      <c r="A52" s="37"/>
      <c r="B52" s="37"/>
      <c r="C52" s="37"/>
      <c r="D52" s="37"/>
      <c r="E52" s="37"/>
    </row>
    <row r="53" spans="1:5" x14ac:dyDescent="0.25">
      <c r="A53" s="37"/>
      <c r="B53" s="37"/>
      <c r="C53" s="37"/>
      <c r="D53" s="37"/>
      <c r="E53" s="37"/>
    </row>
    <row r="54" spans="1:5" x14ac:dyDescent="0.25">
      <c r="A54" s="37"/>
      <c r="B54" s="37"/>
      <c r="C54" s="37"/>
      <c r="D54" s="37"/>
      <c r="E54" s="37"/>
    </row>
    <row r="55" spans="1:5" x14ac:dyDescent="0.25">
      <c r="A55" s="37"/>
      <c r="B55" s="37"/>
      <c r="C55" s="37"/>
      <c r="D55" s="37"/>
      <c r="E55" s="37"/>
    </row>
    <row r="56" spans="1:5" x14ac:dyDescent="0.25">
      <c r="A56" s="37"/>
      <c r="B56" s="37"/>
      <c r="C56" s="37"/>
      <c r="D56" s="37"/>
      <c r="E56" s="37"/>
    </row>
    <row r="57" spans="1:5" x14ac:dyDescent="0.25">
      <c r="A57" s="37"/>
      <c r="B57" s="37"/>
      <c r="C57" s="37"/>
      <c r="D57" s="37"/>
      <c r="E57" s="37"/>
    </row>
    <row r="58" spans="1:5" x14ac:dyDescent="0.25">
      <c r="A58" s="37"/>
      <c r="B58" s="37"/>
      <c r="C58" s="37"/>
      <c r="D58" s="37"/>
      <c r="E58" s="37"/>
    </row>
    <row r="59" spans="1:5" x14ac:dyDescent="0.25">
      <c r="A59" s="37"/>
      <c r="B59" s="37"/>
      <c r="C59" s="37"/>
      <c r="D59" s="37"/>
      <c r="E59" s="37"/>
    </row>
    <row r="60" spans="1:5" x14ac:dyDescent="0.25">
      <c r="A60" s="37"/>
      <c r="B60" s="37"/>
      <c r="C60" s="37"/>
      <c r="D60" s="37"/>
      <c r="E60" s="37"/>
    </row>
    <row r="61" spans="1:5" x14ac:dyDescent="0.25">
      <c r="A61" s="37"/>
      <c r="B61" s="37"/>
      <c r="C61" s="37"/>
      <c r="D61" s="37"/>
      <c r="E61" s="37"/>
    </row>
    <row r="62" spans="1:5" x14ac:dyDescent="0.25">
      <c r="A62" s="37"/>
      <c r="B62" s="37"/>
      <c r="C62" s="37"/>
      <c r="D62" s="37"/>
      <c r="E62" s="37"/>
    </row>
    <row r="63" spans="1:5" x14ac:dyDescent="0.25">
      <c r="A63" s="37"/>
      <c r="B63" s="37"/>
      <c r="C63" s="37"/>
      <c r="D63" s="37"/>
      <c r="E63" s="37"/>
    </row>
    <row r="64" spans="1:5" x14ac:dyDescent="0.25">
      <c r="A64" s="37"/>
      <c r="B64" s="37"/>
      <c r="C64" s="37"/>
      <c r="D64" s="37"/>
      <c r="E64" s="37"/>
    </row>
    <row r="65" spans="1:5" x14ac:dyDescent="0.25">
      <c r="A65" s="37"/>
      <c r="B65" s="37"/>
      <c r="C65" s="37"/>
      <c r="D65" s="37"/>
      <c r="E65" s="37"/>
    </row>
    <row r="66" spans="1:5" x14ac:dyDescent="0.25">
      <c r="A66" s="37"/>
      <c r="B66" s="37"/>
      <c r="C66" s="37"/>
      <c r="D66" s="37"/>
      <c r="E66" s="37"/>
    </row>
    <row r="67" spans="1:5" x14ac:dyDescent="0.25">
      <c r="A67" s="37"/>
      <c r="B67" s="37"/>
      <c r="C67" s="37"/>
      <c r="D67" s="37"/>
      <c r="E67" s="37"/>
    </row>
    <row r="68" spans="1:5" x14ac:dyDescent="0.25">
      <c r="A68" s="37"/>
      <c r="B68" s="37"/>
      <c r="C68" s="37"/>
      <c r="D68" s="37"/>
      <c r="E68" s="37"/>
    </row>
    <row r="69" spans="1:5" x14ac:dyDescent="0.25">
      <c r="A69" s="37"/>
      <c r="B69" s="37"/>
      <c r="C69" s="37"/>
      <c r="D69" s="37"/>
      <c r="E69" s="37"/>
    </row>
    <row r="70" spans="1:5" x14ac:dyDescent="0.25">
      <c r="A70" s="37"/>
      <c r="B70" s="37"/>
      <c r="C70" s="37"/>
      <c r="D70" s="37"/>
      <c r="E70" s="37"/>
    </row>
    <row r="71" spans="1:5" x14ac:dyDescent="0.25">
      <c r="A71" s="37"/>
      <c r="B71" s="37"/>
      <c r="C71" s="37"/>
      <c r="D71" s="37"/>
      <c r="E71" s="37"/>
    </row>
    <row r="72" spans="1:5" x14ac:dyDescent="0.25">
      <c r="A72" s="37"/>
      <c r="B72" s="37"/>
      <c r="C72" s="37"/>
      <c r="D72" s="37"/>
      <c r="E72" s="37"/>
    </row>
    <row r="73" spans="1:5" x14ac:dyDescent="0.25">
      <c r="A73" s="37"/>
      <c r="B73" s="37"/>
      <c r="C73" s="37"/>
      <c r="D73" s="37"/>
      <c r="E73" s="37"/>
    </row>
    <row r="74" spans="1:5" x14ac:dyDescent="0.25">
      <c r="A74" s="37"/>
      <c r="B74" s="37"/>
      <c r="C74" s="37"/>
      <c r="D74" s="37"/>
      <c r="E74" s="37"/>
    </row>
    <row r="75" spans="1:5" x14ac:dyDescent="0.25">
      <c r="A75" s="37"/>
      <c r="B75" s="37"/>
      <c r="C75" s="37"/>
      <c r="D75" s="37"/>
      <c r="E75" s="37"/>
    </row>
    <row r="76" spans="1:5" x14ac:dyDescent="0.25">
      <c r="A76" s="37"/>
      <c r="B76" s="37"/>
      <c r="C76" s="37"/>
      <c r="D76" s="37"/>
      <c r="E76" s="37"/>
    </row>
    <row r="77" spans="1:5" x14ac:dyDescent="0.25">
      <c r="A77" s="37"/>
      <c r="B77" s="37"/>
      <c r="C77" s="37"/>
      <c r="D77" s="37"/>
      <c r="E77" s="37"/>
    </row>
    <row r="78" spans="1:5" x14ac:dyDescent="0.25">
      <c r="A78" s="37"/>
      <c r="B78" s="37"/>
      <c r="C78" s="37"/>
      <c r="D78" s="37"/>
      <c r="E78" s="37"/>
    </row>
    <row r="79" spans="1:5" x14ac:dyDescent="0.25">
      <c r="A79" s="37"/>
      <c r="B79" s="37"/>
      <c r="C79" s="37"/>
      <c r="D79" s="37"/>
      <c r="E79" s="37"/>
    </row>
    <row r="80" spans="1:5" x14ac:dyDescent="0.25">
      <c r="A80" s="37"/>
      <c r="B80" s="37"/>
      <c r="C80" s="37"/>
      <c r="D80" s="37"/>
      <c r="E80" s="37"/>
    </row>
    <row r="81" spans="1:5" x14ac:dyDescent="0.25">
      <c r="A81" s="37"/>
      <c r="B81" s="37"/>
      <c r="C81" s="37"/>
      <c r="D81" s="37"/>
      <c r="E81" s="37"/>
    </row>
    <row r="82" spans="1:5" x14ac:dyDescent="0.25">
      <c r="A82" s="37"/>
      <c r="B82" s="37"/>
      <c r="C82" s="37"/>
      <c r="D82" s="37"/>
      <c r="E82" s="37"/>
    </row>
    <row r="83" spans="1:5" x14ac:dyDescent="0.25">
      <c r="A83" s="37"/>
      <c r="B83" s="37"/>
      <c r="C83" s="37"/>
      <c r="D83" s="37"/>
      <c r="E83" s="37"/>
    </row>
    <row r="84" spans="1:5" x14ac:dyDescent="0.25">
      <c r="A84" s="37"/>
      <c r="B84" s="37"/>
      <c r="C84" s="37"/>
      <c r="D84" s="37"/>
      <c r="E84" s="37"/>
    </row>
    <row r="85" spans="1:5" x14ac:dyDescent="0.25">
      <c r="A85" s="37"/>
      <c r="B85" s="37"/>
      <c r="C85" s="37"/>
      <c r="D85" s="37"/>
      <c r="E85" s="37"/>
    </row>
    <row r="86" spans="1:5" x14ac:dyDescent="0.25">
      <c r="A86" s="37"/>
      <c r="B86" s="37"/>
      <c r="C86" s="37"/>
      <c r="D86" s="37"/>
      <c r="E86" s="37"/>
    </row>
    <row r="87" spans="1:5" x14ac:dyDescent="0.25">
      <c r="A87" s="37"/>
      <c r="B87" s="37"/>
      <c r="C87" s="37"/>
      <c r="D87" s="37"/>
      <c r="E87" s="37"/>
    </row>
    <row r="88" spans="1:5" x14ac:dyDescent="0.25">
      <c r="A88" s="37"/>
      <c r="B88" s="37"/>
      <c r="C88" s="37"/>
      <c r="D88" s="37"/>
      <c r="E88" s="37"/>
    </row>
    <row r="89" spans="1:5" x14ac:dyDescent="0.25">
      <c r="A89" s="37"/>
      <c r="B89" s="37"/>
      <c r="C89" s="37"/>
      <c r="D89" s="37"/>
      <c r="E89" s="37"/>
    </row>
    <row r="90" spans="1:5" x14ac:dyDescent="0.25">
      <c r="A90" s="37"/>
      <c r="B90" s="37"/>
      <c r="C90" s="37"/>
      <c r="D90" s="37"/>
      <c r="E90" s="37"/>
    </row>
    <row r="91" spans="1:5" x14ac:dyDescent="0.25">
      <c r="A91" s="37"/>
      <c r="B91" s="37"/>
      <c r="C91" s="37"/>
      <c r="D91" s="37"/>
      <c r="E91" s="37"/>
    </row>
    <row r="92" spans="1:5" x14ac:dyDescent="0.25">
      <c r="A92" s="37"/>
      <c r="B92" s="37"/>
      <c r="C92" s="37"/>
      <c r="D92" s="37"/>
      <c r="E92" s="37"/>
    </row>
    <row r="93" spans="1:5" x14ac:dyDescent="0.25">
      <c r="A93" s="37"/>
      <c r="B93" s="37"/>
      <c r="C93" s="37"/>
      <c r="D93" s="37"/>
      <c r="E93" s="37"/>
    </row>
    <row r="94" spans="1:5" x14ac:dyDescent="0.25">
      <c r="A94" s="37"/>
      <c r="B94" s="37"/>
      <c r="C94" s="37"/>
      <c r="D94" s="37"/>
      <c r="E94" s="37"/>
    </row>
    <row r="95" spans="1:5" x14ac:dyDescent="0.25">
      <c r="A95" s="37"/>
      <c r="B95" s="37"/>
      <c r="C95" s="37"/>
      <c r="D95" s="37"/>
      <c r="E95" s="37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N39"/>
  <sheetViews>
    <sheetView workbookViewId="0">
      <pane xSplit="5" topLeftCell="AB1" activePane="topRight" state="frozen"/>
      <selection pane="topRight" activeCell="AM25" sqref="AM25"/>
    </sheetView>
  </sheetViews>
  <sheetFormatPr baseColWidth="10" defaultRowHeight="15" x14ac:dyDescent="0.25"/>
  <cols>
    <col min="1" max="1" width="10.5" customWidth="1"/>
    <col min="2" max="4" width="7.5" customWidth="1"/>
    <col min="5" max="5" width="11" style="55" customWidth="1"/>
    <col min="6" max="38" width="11" style="5" customWidth="1"/>
    <col min="39" max="39" width="11" style="199" customWidth="1"/>
    <col min="40" max="924" width="11" style="5" customWidth="1"/>
    <col min="925" max="925" width="11" customWidth="1"/>
  </cols>
  <sheetData>
    <row r="1" spans="1:41" ht="30.75" customHeight="1" thickBot="1" x14ac:dyDescent="0.3">
      <c r="A1" s="42" t="s">
        <v>29</v>
      </c>
      <c r="F1" s="1" t="s">
        <v>1</v>
      </c>
      <c r="G1" s="2" t="s">
        <v>35</v>
      </c>
      <c r="H1" s="3"/>
      <c r="I1" s="3"/>
      <c r="J1" s="4"/>
      <c r="K1" s="4"/>
      <c r="L1" s="1" t="s">
        <v>1</v>
      </c>
      <c r="M1" s="2" t="s">
        <v>37</v>
      </c>
      <c r="N1" s="3"/>
      <c r="O1" s="3"/>
      <c r="P1" s="4"/>
      <c r="Q1" s="4"/>
      <c r="R1" s="1" t="s">
        <v>1</v>
      </c>
      <c r="S1" s="2" t="s">
        <v>13</v>
      </c>
      <c r="T1" s="3"/>
      <c r="U1" s="3"/>
      <c r="V1" s="4"/>
      <c r="W1" s="4"/>
      <c r="X1" s="1" t="s">
        <v>1</v>
      </c>
      <c r="Y1" s="2" t="s">
        <v>14</v>
      </c>
      <c r="Z1" s="3"/>
      <c r="AA1" s="3"/>
      <c r="AB1" s="4"/>
      <c r="AC1" s="4"/>
      <c r="AD1" s="1" t="s">
        <v>1</v>
      </c>
      <c r="AE1" s="2" t="s">
        <v>0</v>
      </c>
      <c r="AF1" s="3"/>
      <c r="AG1" s="3"/>
      <c r="AH1" s="4"/>
      <c r="AI1" s="4"/>
      <c r="AJ1" s="1" t="s">
        <v>1</v>
      </c>
      <c r="AK1" s="2" t="s">
        <v>146</v>
      </c>
      <c r="AL1" s="3"/>
      <c r="AM1" s="196"/>
      <c r="AN1" s="4"/>
      <c r="AO1" s="4"/>
    </row>
    <row r="2" spans="1:41" ht="15.75" thickBot="1" x14ac:dyDescent="0.3">
      <c r="A2" s="6"/>
      <c r="B2" s="7" t="s">
        <v>2</v>
      </c>
      <c r="C2" s="8" t="s">
        <v>3</v>
      </c>
      <c r="D2" s="9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0" t="s">
        <v>5</v>
      </c>
      <c r="M2" s="11" t="s">
        <v>6</v>
      </c>
      <c r="N2" s="12" t="s">
        <v>7</v>
      </c>
      <c r="O2" s="13" t="s">
        <v>8</v>
      </c>
      <c r="P2" s="14" t="s">
        <v>9</v>
      </c>
      <c r="Q2" s="15" t="s">
        <v>10</v>
      </c>
      <c r="R2" s="10" t="s">
        <v>5</v>
      </c>
      <c r="S2" s="11" t="s">
        <v>6</v>
      </c>
      <c r="T2" s="12" t="s">
        <v>7</v>
      </c>
      <c r="U2" s="13" t="s">
        <v>8</v>
      </c>
      <c r="V2" s="14" t="s">
        <v>9</v>
      </c>
      <c r="W2" s="15" t="s">
        <v>10</v>
      </c>
      <c r="X2" s="10" t="s">
        <v>5</v>
      </c>
      <c r="Y2" s="11" t="s">
        <v>6</v>
      </c>
      <c r="Z2" s="12" t="s">
        <v>7</v>
      </c>
      <c r="AA2" s="13" t="s">
        <v>8</v>
      </c>
      <c r="AB2" s="14" t="s">
        <v>9</v>
      </c>
      <c r="AC2" s="15" t="s">
        <v>10</v>
      </c>
      <c r="AD2" s="10" t="s">
        <v>5</v>
      </c>
      <c r="AE2" s="11" t="s">
        <v>6</v>
      </c>
      <c r="AF2" s="12" t="s">
        <v>7</v>
      </c>
      <c r="AG2" s="13" t="s">
        <v>8</v>
      </c>
      <c r="AH2" s="14" t="s">
        <v>9</v>
      </c>
      <c r="AI2" s="15" t="s">
        <v>10</v>
      </c>
      <c r="AJ2" s="141" t="s">
        <v>5</v>
      </c>
      <c r="AK2" s="142" t="s">
        <v>6</v>
      </c>
      <c r="AL2" s="143" t="s">
        <v>7</v>
      </c>
      <c r="AM2" s="197" t="s">
        <v>8</v>
      </c>
      <c r="AN2" s="144" t="s">
        <v>9</v>
      </c>
      <c r="AO2" s="145" t="s">
        <v>10</v>
      </c>
    </row>
    <row r="3" spans="1:41" x14ac:dyDescent="0.25">
      <c r="A3" s="5" t="s">
        <v>34</v>
      </c>
      <c r="B3" s="16"/>
      <c r="C3" s="16"/>
      <c r="D3" s="16">
        <v>-56.75</v>
      </c>
      <c r="F3" s="34">
        <v>43101</v>
      </c>
      <c r="G3" s="35"/>
      <c r="H3" s="35"/>
      <c r="I3" s="35"/>
      <c r="J3" s="36"/>
      <c r="K3" s="51" t="s">
        <v>30</v>
      </c>
      <c r="L3" s="34">
        <v>43132</v>
      </c>
      <c r="M3" s="17">
        <v>0.3125</v>
      </c>
      <c r="N3" s="17">
        <v>0.72916666666666663</v>
      </c>
      <c r="O3" s="17">
        <v>4.1666666666666664E-2</v>
      </c>
      <c r="P3" s="18">
        <f t="shared" ref="P3:P4" si="0">N3-M3-O3</f>
        <v>0.37499999999999994</v>
      </c>
      <c r="Q3" s="51" t="s">
        <v>52</v>
      </c>
      <c r="R3" s="34">
        <v>43160</v>
      </c>
      <c r="S3" s="17">
        <v>0.3125</v>
      </c>
      <c r="T3" s="17">
        <v>0.72916666666666663</v>
      </c>
      <c r="U3" s="17">
        <v>4.1666666666666664E-2</v>
      </c>
      <c r="V3" s="18">
        <f t="shared" ref="V3:V4" si="1">T3-S3-U3</f>
        <v>0.37499999999999994</v>
      </c>
      <c r="W3" s="51" t="s">
        <v>51</v>
      </c>
      <c r="X3" s="34">
        <v>43191</v>
      </c>
      <c r="Y3" s="52"/>
      <c r="Z3" s="52"/>
      <c r="AA3" s="52"/>
      <c r="AB3" s="53"/>
      <c r="AC3" s="54"/>
      <c r="AD3" s="34">
        <v>43221</v>
      </c>
      <c r="AE3" s="17">
        <v>0.29166666666666669</v>
      </c>
      <c r="AF3" s="17">
        <v>0.70833333333333337</v>
      </c>
      <c r="AG3" s="17">
        <v>4.1666666666666664E-2</v>
      </c>
      <c r="AH3" s="18">
        <f t="shared" ref="AH3:AH6" si="2">AF3-AE3-AG3</f>
        <v>0.375</v>
      </c>
      <c r="AI3" s="19" t="s">
        <v>79</v>
      </c>
      <c r="AJ3" s="146">
        <v>43374</v>
      </c>
      <c r="AK3" s="161">
        <v>0.25</v>
      </c>
      <c r="AL3" s="161">
        <v>0.83333333333333337</v>
      </c>
      <c r="AM3" s="178">
        <v>6.25E-2</v>
      </c>
      <c r="AN3" s="156">
        <f t="shared" ref="AN3:AN5" si="3">AL3-AK3-AM3</f>
        <v>0.52083333333333337</v>
      </c>
      <c r="AO3" s="153"/>
    </row>
    <row r="4" spans="1:41" x14ac:dyDescent="0.25">
      <c r="A4" s="20"/>
      <c r="B4" s="21"/>
      <c r="C4" s="21"/>
      <c r="D4" s="21"/>
      <c r="F4" s="34">
        <v>43102</v>
      </c>
      <c r="G4" s="35"/>
      <c r="H4" s="35"/>
      <c r="I4" s="35"/>
      <c r="J4" s="36"/>
      <c r="K4" s="51" t="s">
        <v>30</v>
      </c>
      <c r="L4" s="34">
        <v>43133</v>
      </c>
      <c r="M4" s="78">
        <v>0.27083333333333331</v>
      </c>
      <c r="N4" s="78">
        <v>0.60416666666666663</v>
      </c>
      <c r="O4" s="17">
        <v>4.1666666666666664E-2</v>
      </c>
      <c r="P4" s="18">
        <f t="shared" si="0"/>
        <v>0.29166666666666663</v>
      </c>
      <c r="Q4" s="19"/>
      <c r="R4" s="34">
        <v>43161</v>
      </c>
      <c r="S4" s="17">
        <v>0.3125</v>
      </c>
      <c r="T4" s="17">
        <v>0.72916666666666663</v>
      </c>
      <c r="U4" s="17">
        <v>4.1666666666666664E-2</v>
      </c>
      <c r="V4" s="18">
        <f t="shared" si="1"/>
        <v>0.37499999999999994</v>
      </c>
      <c r="W4" s="51" t="s">
        <v>51</v>
      </c>
      <c r="X4" s="34">
        <v>43192</v>
      </c>
      <c r="Y4" s="35">
        <v>0</v>
      </c>
      <c r="Z4" s="35">
        <v>0</v>
      </c>
      <c r="AA4" s="35">
        <v>0</v>
      </c>
      <c r="AB4" s="36">
        <f t="shared" ref="AB4:AB8" si="4">Z4-Y4-AA4</f>
        <v>0</v>
      </c>
      <c r="AC4" s="51" t="s">
        <v>30</v>
      </c>
      <c r="AD4" s="34">
        <v>43222</v>
      </c>
      <c r="AE4" s="17">
        <v>0.29166666666666669</v>
      </c>
      <c r="AF4" s="17">
        <v>0.70833333333333337</v>
      </c>
      <c r="AG4" s="17">
        <v>4.1666666666666664E-2</v>
      </c>
      <c r="AH4" s="18">
        <f t="shared" si="2"/>
        <v>0.375</v>
      </c>
      <c r="AI4" s="19" t="s">
        <v>79</v>
      </c>
      <c r="AJ4" s="146">
        <v>43375</v>
      </c>
      <c r="AK4" s="154">
        <v>0.29166666666666669</v>
      </c>
      <c r="AL4" s="155">
        <v>0.6875</v>
      </c>
      <c r="AM4" s="178">
        <v>4.1666666666666664E-2</v>
      </c>
      <c r="AN4" s="156">
        <f t="shared" si="3"/>
        <v>0.35416666666666663</v>
      </c>
      <c r="AO4" s="153"/>
    </row>
    <row r="5" spans="1:41" ht="15.75" thickBot="1" x14ac:dyDescent="0.3">
      <c r="A5" s="5"/>
      <c r="B5" s="16"/>
      <c r="C5" s="16"/>
      <c r="D5" s="16"/>
      <c r="F5" s="34">
        <v>43103</v>
      </c>
      <c r="G5" s="17">
        <v>0.3125</v>
      </c>
      <c r="H5" s="17">
        <v>0.72916666666666663</v>
      </c>
      <c r="I5" s="17">
        <v>4.1666666666666664E-2</v>
      </c>
      <c r="J5" s="18">
        <f t="shared" ref="J5:J7" si="5">H5-G5-I5</f>
        <v>0.37499999999999994</v>
      </c>
      <c r="K5" s="51" t="s">
        <v>51</v>
      </c>
      <c r="L5" s="34">
        <v>43134</v>
      </c>
      <c r="M5" s="52"/>
      <c r="N5" s="52"/>
      <c r="O5" s="52"/>
      <c r="P5" s="53"/>
      <c r="Q5" s="54"/>
      <c r="R5" s="34">
        <v>43162</v>
      </c>
      <c r="S5" s="52"/>
      <c r="T5" s="52"/>
      <c r="U5" s="52"/>
      <c r="V5" s="53"/>
      <c r="W5" s="54"/>
      <c r="X5" s="34">
        <v>43193</v>
      </c>
      <c r="Y5" s="17">
        <v>0.3125</v>
      </c>
      <c r="Z5" s="17">
        <v>0.72916666666666663</v>
      </c>
      <c r="AA5" s="17">
        <v>4.1666666666666664E-2</v>
      </c>
      <c r="AB5" s="18">
        <f t="shared" si="4"/>
        <v>0.37499999999999994</v>
      </c>
      <c r="AC5" s="19" t="s">
        <v>79</v>
      </c>
      <c r="AD5" s="34">
        <v>43223</v>
      </c>
      <c r="AE5" s="17">
        <v>0.29166666666666669</v>
      </c>
      <c r="AF5" s="17">
        <v>0.70833333333333337</v>
      </c>
      <c r="AG5" s="17">
        <v>4.1666666666666664E-2</v>
      </c>
      <c r="AH5" s="18">
        <f t="shared" si="2"/>
        <v>0.375</v>
      </c>
      <c r="AI5" s="19" t="s">
        <v>79</v>
      </c>
      <c r="AJ5" s="146">
        <v>43376</v>
      </c>
      <c r="AK5" s="154">
        <v>0.29166666666666669</v>
      </c>
      <c r="AL5" s="161">
        <v>0.70833333333333337</v>
      </c>
      <c r="AM5" s="178">
        <v>4.1666666666666664E-2</v>
      </c>
      <c r="AN5" s="156">
        <f t="shared" si="3"/>
        <v>0.375</v>
      </c>
      <c r="AO5" s="153"/>
    </row>
    <row r="6" spans="1:41" x14ac:dyDescent="0.25">
      <c r="A6" s="22" t="s">
        <v>11</v>
      </c>
      <c r="B6" s="23">
        <v>189</v>
      </c>
      <c r="C6" s="24">
        <v>194</v>
      </c>
      <c r="D6" s="24">
        <f>C6-B6</f>
        <v>5</v>
      </c>
      <c r="F6" s="34">
        <v>43104</v>
      </c>
      <c r="G6" s="17">
        <v>0.3125</v>
      </c>
      <c r="H6" s="17">
        <v>0.72916666666666663</v>
      </c>
      <c r="I6" s="17">
        <v>4.1666666666666664E-2</v>
      </c>
      <c r="J6" s="18">
        <f t="shared" si="5"/>
        <v>0.37499999999999994</v>
      </c>
      <c r="K6" s="51" t="s">
        <v>51</v>
      </c>
      <c r="L6" s="34">
        <v>43135</v>
      </c>
      <c r="M6" s="52"/>
      <c r="N6" s="52"/>
      <c r="O6" s="52"/>
      <c r="P6" s="53"/>
      <c r="Q6" s="54"/>
      <c r="R6" s="34">
        <v>43163</v>
      </c>
      <c r="S6" s="52"/>
      <c r="T6" s="52"/>
      <c r="U6" s="52"/>
      <c r="V6" s="53"/>
      <c r="W6" s="54"/>
      <c r="X6" s="34">
        <v>43194</v>
      </c>
      <c r="Y6" s="17">
        <v>0.3125</v>
      </c>
      <c r="Z6" s="17">
        <v>0.72916666666666663</v>
      </c>
      <c r="AA6" s="17">
        <v>4.1666666666666664E-2</v>
      </c>
      <c r="AB6" s="18">
        <f t="shared" si="4"/>
        <v>0.37499999999999994</v>
      </c>
      <c r="AC6" s="19" t="s">
        <v>79</v>
      </c>
      <c r="AD6" s="34">
        <v>43224</v>
      </c>
      <c r="AE6" s="17">
        <v>0.29166666666666669</v>
      </c>
      <c r="AF6" s="17">
        <v>0.70833333333333337</v>
      </c>
      <c r="AG6" s="17">
        <v>4.1666666666666664E-2</v>
      </c>
      <c r="AH6" s="18">
        <f t="shared" si="2"/>
        <v>0.375</v>
      </c>
      <c r="AI6" s="19" t="s">
        <v>79</v>
      </c>
      <c r="AJ6" s="146">
        <v>43377</v>
      </c>
      <c r="AK6" s="154">
        <v>0.29166666666666669</v>
      </c>
      <c r="AL6" s="161">
        <v>0.625</v>
      </c>
      <c r="AM6" s="178">
        <v>4.1666666666666664E-2</v>
      </c>
      <c r="AN6" s="156">
        <f t="shared" ref="AN6" si="6">AL6-AK6-AM6</f>
        <v>0.29166666666666663</v>
      </c>
      <c r="AO6" s="153"/>
    </row>
    <row r="7" spans="1:41" x14ac:dyDescent="0.25">
      <c r="A7" s="25" t="s">
        <v>12</v>
      </c>
      <c r="B7" s="23">
        <v>180</v>
      </c>
      <c r="C7" s="24">
        <v>177.5</v>
      </c>
      <c r="D7" s="24">
        <f>C7-B7</f>
        <v>-2.5</v>
      </c>
      <c r="F7" s="34">
        <v>43105</v>
      </c>
      <c r="G7" s="17">
        <v>0.3125</v>
      </c>
      <c r="H7" s="17">
        <v>0.72916666666666663</v>
      </c>
      <c r="I7" s="17">
        <v>4.1666666666666664E-2</v>
      </c>
      <c r="J7" s="18">
        <f t="shared" si="5"/>
        <v>0.37499999999999994</v>
      </c>
      <c r="K7" s="51" t="s">
        <v>51</v>
      </c>
      <c r="L7" s="34">
        <v>43136</v>
      </c>
      <c r="M7" s="17">
        <v>0.3125</v>
      </c>
      <c r="N7" s="78">
        <v>0.5625</v>
      </c>
      <c r="O7" s="17">
        <v>4.1666666666666664E-2</v>
      </c>
      <c r="P7" s="18">
        <f t="shared" ref="P7:P11" si="7">N7-M7-O7</f>
        <v>0.20833333333333334</v>
      </c>
      <c r="Q7" s="19"/>
      <c r="R7" s="34">
        <v>43164</v>
      </c>
      <c r="S7" s="17">
        <v>0.3125</v>
      </c>
      <c r="T7" s="78">
        <v>0.77083333333333337</v>
      </c>
      <c r="U7" s="17">
        <v>4.1666666666666664E-2</v>
      </c>
      <c r="V7" s="18">
        <f t="shared" ref="V7:V11" si="8">T7-S7-U7</f>
        <v>0.41666666666666669</v>
      </c>
      <c r="W7" s="19"/>
      <c r="X7" s="34">
        <v>43195</v>
      </c>
      <c r="Y7" s="17">
        <v>0.3125</v>
      </c>
      <c r="Z7" s="17">
        <v>0.72916666666666663</v>
      </c>
      <c r="AA7" s="17">
        <v>4.1666666666666664E-2</v>
      </c>
      <c r="AB7" s="18">
        <f t="shared" si="4"/>
        <v>0.37499999999999994</v>
      </c>
      <c r="AC7" s="19" t="s">
        <v>79</v>
      </c>
      <c r="AD7" s="34">
        <v>43225</v>
      </c>
      <c r="AE7" s="52"/>
      <c r="AF7" s="52"/>
      <c r="AG7" s="52"/>
      <c r="AH7" s="53"/>
      <c r="AI7" s="54"/>
      <c r="AJ7" s="146">
        <v>43378</v>
      </c>
      <c r="AK7" s="161">
        <v>0.35416666666666669</v>
      </c>
      <c r="AL7" s="155">
        <v>0.6875</v>
      </c>
      <c r="AM7" s="178">
        <v>4.1666666666666664E-2</v>
      </c>
      <c r="AN7" s="156">
        <f t="shared" ref="AN7" si="9">AL7-AK7-AM7</f>
        <v>0.29166666666666663</v>
      </c>
      <c r="AO7" s="153"/>
    </row>
    <row r="8" spans="1:41" x14ac:dyDescent="0.25">
      <c r="A8" s="25" t="s">
        <v>13</v>
      </c>
      <c r="B8" s="23">
        <v>189</v>
      </c>
      <c r="C8" s="24">
        <v>213</v>
      </c>
      <c r="D8" s="24">
        <f t="shared" ref="D8:D17" si="10">C8-B8</f>
        <v>24</v>
      </c>
      <c r="F8" s="34">
        <v>43106</v>
      </c>
      <c r="G8" s="52"/>
      <c r="H8" s="52"/>
      <c r="I8" s="52"/>
      <c r="J8" s="53"/>
      <c r="K8" s="54"/>
      <c r="L8" s="34">
        <v>43137</v>
      </c>
      <c r="M8" s="17">
        <v>0.3125</v>
      </c>
      <c r="N8" s="78">
        <v>0.60416666666666663</v>
      </c>
      <c r="O8" s="17">
        <v>4.1666666666666664E-2</v>
      </c>
      <c r="P8" s="18">
        <f t="shared" si="7"/>
        <v>0.24999999999999997</v>
      </c>
      <c r="Q8" s="19"/>
      <c r="R8" s="34">
        <v>43165</v>
      </c>
      <c r="S8" s="17">
        <v>0.3125</v>
      </c>
      <c r="T8" s="17">
        <v>0.72916666666666663</v>
      </c>
      <c r="U8" s="17">
        <v>4.1666666666666664E-2</v>
      </c>
      <c r="V8" s="18">
        <f t="shared" si="8"/>
        <v>0.37499999999999994</v>
      </c>
      <c r="W8" s="19"/>
      <c r="X8" s="34">
        <v>43196</v>
      </c>
      <c r="Y8" s="17">
        <v>0.3125</v>
      </c>
      <c r="Z8" s="17">
        <v>0.72916666666666663</v>
      </c>
      <c r="AA8" s="17">
        <v>4.1666666666666664E-2</v>
      </c>
      <c r="AB8" s="18">
        <f t="shared" si="4"/>
        <v>0.37499999999999994</v>
      </c>
      <c r="AC8" s="19" t="s">
        <v>79</v>
      </c>
      <c r="AD8" s="34">
        <v>43226</v>
      </c>
      <c r="AE8" s="52"/>
      <c r="AF8" s="52"/>
      <c r="AG8" s="52"/>
      <c r="AH8" s="53"/>
      <c r="AI8" s="54"/>
      <c r="AJ8" s="146">
        <v>43379</v>
      </c>
      <c r="AK8" s="147"/>
      <c r="AL8" s="147"/>
      <c r="AM8" s="179"/>
      <c r="AN8" s="148"/>
      <c r="AO8" s="149"/>
    </row>
    <row r="9" spans="1:41" x14ac:dyDescent="0.25">
      <c r="A9" s="25" t="s">
        <v>14</v>
      </c>
      <c r="B9" s="23">
        <v>0</v>
      </c>
      <c r="C9" s="24">
        <v>0</v>
      </c>
      <c r="D9" s="24">
        <f t="shared" si="10"/>
        <v>0</v>
      </c>
      <c r="F9" s="34">
        <v>43107</v>
      </c>
      <c r="G9" s="52"/>
      <c r="H9" s="52"/>
      <c r="I9" s="52"/>
      <c r="J9" s="53"/>
      <c r="K9" s="54"/>
      <c r="L9" s="34">
        <v>43138</v>
      </c>
      <c r="M9" s="17">
        <v>0.3125</v>
      </c>
      <c r="N9" s="78">
        <v>0.6875</v>
      </c>
      <c r="O9" s="17">
        <v>4.1666666666666664E-2</v>
      </c>
      <c r="P9" s="18">
        <f t="shared" si="7"/>
        <v>0.33333333333333331</v>
      </c>
      <c r="Q9" s="19"/>
      <c r="R9" s="34">
        <v>43166</v>
      </c>
      <c r="S9" s="17">
        <v>0.3125</v>
      </c>
      <c r="T9" s="17">
        <v>0.72916666666666663</v>
      </c>
      <c r="U9" s="17">
        <v>4.1666666666666664E-2</v>
      </c>
      <c r="V9" s="18">
        <f t="shared" si="8"/>
        <v>0.37499999999999994</v>
      </c>
      <c r="W9" s="19"/>
      <c r="X9" s="34">
        <v>43197</v>
      </c>
      <c r="Y9" s="52"/>
      <c r="Z9" s="52"/>
      <c r="AA9" s="52"/>
      <c r="AB9" s="53"/>
      <c r="AC9" s="54"/>
      <c r="AD9" s="34">
        <v>43227</v>
      </c>
      <c r="AE9" s="17">
        <v>0.29166666666666669</v>
      </c>
      <c r="AF9" s="17">
        <v>0.70833333333333337</v>
      </c>
      <c r="AG9" s="17">
        <v>4.1666666666666664E-2</v>
      </c>
      <c r="AH9" s="18">
        <f t="shared" ref="AH9:AH11" si="11">AF9-AE9-AG9</f>
        <v>0.375</v>
      </c>
      <c r="AI9" s="19" t="s">
        <v>79</v>
      </c>
      <c r="AJ9" s="146">
        <v>43380</v>
      </c>
      <c r="AK9" s="147"/>
      <c r="AL9" s="150"/>
      <c r="AM9" s="179"/>
      <c r="AN9" s="148"/>
      <c r="AO9" s="149"/>
    </row>
    <row r="10" spans="1:41" x14ac:dyDescent="0.25">
      <c r="A10" s="25" t="s">
        <v>0</v>
      </c>
      <c r="B10" s="23">
        <v>0</v>
      </c>
      <c r="C10" s="24">
        <v>0</v>
      </c>
      <c r="D10" s="24">
        <f t="shared" si="10"/>
        <v>0</v>
      </c>
      <c r="F10" s="34">
        <v>43108</v>
      </c>
      <c r="G10" s="17">
        <v>0.3125</v>
      </c>
      <c r="H10" s="17">
        <v>0.72916666666666663</v>
      </c>
      <c r="I10" s="17">
        <v>4.1666666666666664E-2</v>
      </c>
      <c r="J10" s="18">
        <f t="shared" ref="J10:J14" si="12">H10-G10-I10</f>
        <v>0.37499999999999994</v>
      </c>
      <c r="K10" s="51" t="s">
        <v>51</v>
      </c>
      <c r="L10" s="34">
        <v>43139</v>
      </c>
      <c r="M10" s="17">
        <v>0.3125</v>
      </c>
      <c r="N10" s="17">
        <v>0.72916666666666663</v>
      </c>
      <c r="O10" s="17">
        <v>4.1666666666666664E-2</v>
      </c>
      <c r="P10" s="18">
        <f t="shared" si="7"/>
        <v>0.37499999999999994</v>
      </c>
      <c r="Q10" s="19"/>
      <c r="R10" s="34">
        <v>43167</v>
      </c>
      <c r="S10" s="17">
        <v>0.3125</v>
      </c>
      <c r="T10" s="17">
        <v>0.72916666666666663</v>
      </c>
      <c r="U10" s="17">
        <v>4.1666666666666664E-2</v>
      </c>
      <c r="V10" s="18">
        <f t="shared" si="8"/>
        <v>0.37499999999999994</v>
      </c>
      <c r="W10" s="19"/>
      <c r="X10" s="34">
        <v>43198</v>
      </c>
      <c r="Y10" s="52"/>
      <c r="Z10" s="52"/>
      <c r="AA10" s="52"/>
      <c r="AB10" s="53"/>
      <c r="AC10" s="54"/>
      <c r="AD10" s="34">
        <v>43228</v>
      </c>
      <c r="AE10" s="17">
        <v>0.29166666666666669</v>
      </c>
      <c r="AF10" s="17">
        <v>0.70833333333333337</v>
      </c>
      <c r="AG10" s="17">
        <v>4.1666666666666664E-2</v>
      </c>
      <c r="AH10" s="18">
        <f t="shared" si="11"/>
        <v>0.375</v>
      </c>
      <c r="AI10" s="19" t="s">
        <v>79</v>
      </c>
      <c r="AJ10" s="146">
        <v>43381</v>
      </c>
      <c r="AK10" s="154">
        <v>0.29166666666666669</v>
      </c>
      <c r="AL10" s="155">
        <v>0.6875</v>
      </c>
      <c r="AM10" s="178">
        <v>2.0833333333333332E-2</v>
      </c>
      <c r="AN10" s="156">
        <f t="shared" ref="AN10:AN14" si="13">AL10-AK10-AM10</f>
        <v>0.375</v>
      </c>
      <c r="AO10" s="153"/>
    </row>
    <row r="11" spans="1:41" x14ac:dyDescent="0.25">
      <c r="A11" s="25" t="s">
        <v>15</v>
      </c>
      <c r="B11" s="23">
        <v>0</v>
      </c>
      <c r="C11" s="24">
        <v>0</v>
      </c>
      <c r="D11" s="24">
        <f t="shared" si="10"/>
        <v>0</v>
      </c>
      <c r="F11" s="34">
        <v>43109</v>
      </c>
      <c r="G11" s="17">
        <v>0.3125</v>
      </c>
      <c r="H11" s="17">
        <v>0.72916666666666663</v>
      </c>
      <c r="I11" s="17">
        <v>4.1666666666666664E-2</v>
      </c>
      <c r="J11" s="18">
        <f t="shared" si="12"/>
        <v>0.37499999999999994</v>
      </c>
      <c r="K11" s="51" t="s">
        <v>51</v>
      </c>
      <c r="L11" s="34">
        <v>43140</v>
      </c>
      <c r="M11" s="78">
        <v>0.27083333333333331</v>
      </c>
      <c r="N11" s="17">
        <v>0.72916666666666663</v>
      </c>
      <c r="O11" s="17">
        <v>4.1666666666666664E-2</v>
      </c>
      <c r="P11" s="18">
        <f t="shared" si="7"/>
        <v>0.41666666666666663</v>
      </c>
      <c r="Q11" s="19"/>
      <c r="R11" s="34">
        <v>43168</v>
      </c>
      <c r="S11" s="17">
        <v>0.3125</v>
      </c>
      <c r="T11" s="17">
        <v>0.72916666666666663</v>
      </c>
      <c r="U11" s="17">
        <v>4.1666666666666664E-2</v>
      </c>
      <c r="V11" s="18">
        <f t="shared" si="8"/>
        <v>0.37499999999999994</v>
      </c>
      <c r="W11" s="19"/>
      <c r="X11" s="34">
        <v>43199</v>
      </c>
      <c r="Y11" s="17">
        <v>0.3125</v>
      </c>
      <c r="Z11" s="17">
        <v>0.72916666666666663</v>
      </c>
      <c r="AA11" s="17">
        <v>4.1666666666666664E-2</v>
      </c>
      <c r="AB11" s="18">
        <f t="shared" ref="AB11:AB15" si="14">Z11-Y11-AA11</f>
        <v>0.37499999999999994</v>
      </c>
      <c r="AC11" s="19" t="s">
        <v>79</v>
      </c>
      <c r="AD11" s="34">
        <v>43229</v>
      </c>
      <c r="AE11" s="17">
        <v>0.29166666666666669</v>
      </c>
      <c r="AF11" s="17">
        <v>0.70833333333333337</v>
      </c>
      <c r="AG11" s="17">
        <v>4.1666666666666664E-2</v>
      </c>
      <c r="AH11" s="18">
        <f t="shared" si="11"/>
        <v>0.375</v>
      </c>
      <c r="AI11" s="19" t="s">
        <v>79</v>
      </c>
      <c r="AJ11" s="146">
        <v>43382</v>
      </c>
      <c r="AK11" s="154">
        <v>0.29166666666666669</v>
      </c>
      <c r="AL11" s="161">
        <v>0.71875</v>
      </c>
      <c r="AM11" s="178">
        <v>4.1666666666666664E-2</v>
      </c>
      <c r="AN11" s="156">
        <f t="shared" si="13"/>
        <v>0.38541666666666663</v>
      </c>
      <c r="AO11" s="153"/>
    </row>
    <row r="12" spans="1:41" x14ac:dyDescent="0.25">
      <c r="A12" s="25" t="s">
        <v>16</v>
      </c>
      <c r="B12" s="23">
        <v>0</v>
      </c>
      <c r="C12" s="24">
        <v>0</v>
      </c>
      <c r="D12" s="24">
        <f t="shared" si="10"/>
        <v>0</v>
      </c>
      <c r="F12" s="34">
        <v>43110</v>
      </c>
      <c r="G12" s="17">
        <v>0.3125</v>
      </c>
      <c r="H12" s="17">
        <v>0.72916666666666663</v>
      </c>
      <c r="I12" s="17">
        <v>4.1666666666666664E-2</v>
      </c>
      <c r="J12" s="18">
        <f t="shared" si="12"/>
        <v>0.37499999999999994</v>
      </c>
      <c r="K12" s="51" t="s">
        <v>51</v>
      </c>
      <c r="L12" s="34">
        <v>43141</v>
      </c>
      <c r="M12" s="52"/>
      <c r="N12" s="52"/>
      <c r="O12" s="52"/>
      <c r="P12" s="53"/>
      <c r="Q12" s="54"/>
      <c r="R12" s="34">
        <v>43169</v>
      </c>
      <c r="S12" s="52"/>
      <c r="T12" s="52"/>
      <c r="U12" s="52"/>
      <c r="V12" s="53"/>
      <c r="W12" s="54"/>
      <c r="X12" s="34">
        <v>43200</v>
      </c>
      <c r="Y12" s="17">
        <v>0.3125</v>
      </c>
      <c r="Z12" s="17">
        <v>0.72916666666666663</v>
      </c>
      <c r="AA12" s="17">
        <v>4.1666666666666664E-2</v>
      </c>
      <c r="AB12" s="18">
        <f t="shared" si="14"/>
        <v>0.37499999999999994</v>
      </c>
      <c r="AC12" s="19" t="s">
        <v>79</v>
      </c>
      <c r="AD12" s="34">
        <v>43230</v>
      </c>
      <c r="AE12" s="35"/>
      <c r="AF12" s="35"/>
      <c r="AG12" s="35"/>
      <c r="AH12" s="36"/>
      <c r="AI12" s="51" t="s">
        <v>30</v>
      </c>
      <c r="AJ12" s="146">
        <v>43383</v>
      </c>
      <c r="AK12" s="154">
        <v>0.29166666666666669</v>
      </c>
      <c r="AL12" s="161">
        <v>0.76041666666666663</v>
      </c>
      <c r="AM12" s="178">
        <v>6.25E-2</v>
      </c>
      <c r="AN12" s="156">
        <f t="shared" si="13"/>
        <v>0.40624999999999994</v>
      </c>
      <c r="AO12" s="153"/>
    </row>
    <row r="13" spans="1:41" x14ac:dyDescent="0.25">
      <c r="A13" s="25" t="s">
        <v>17</v>
      </c>
      <c r="B13" s="23">
        <v>0</v>
      </c>
      <c r="C13" s="24">
        <v>0</v>
      </c>
      <c r="D13" s="24">
        <f t="shared" si="10"/>
        <v>0</v>
      </c>
      <c r="F13" s="34">
        <v>43111</v>
      </c>
      <c r="G13" s="17">
        <v>0.3125</v>
      </c>
      <c r="H13" s="17">
        <v>0.72916666666666663</v>
      </c>
      <c r="I13" s="17">
        <v>4.1666666666666664E-2</v>
      </c>
      <c r="J13" s="18">
        <f t="shared" si="12"/>
        <v>0.37499999999999994</v>
      </c>
      <c r="K13" s="51" t="s">
        <v>51</v>
      </c>
      <c r="L13" s="34">
        <v>43142</v>
      </c>
      <c r="M13" s="52"/>
      <c r="N13" s="52"/>
      <c r="O13" s="52"/>
      <c r="P13" s="53"/>
      <c r="Q13" s="54"/>
      <c r="R13" s="34">
        <v>43170</v>
      </c>
      <c r="S13" s="52"/>
      <c r="T13" s="52"/>
      <c r="U13" s="52"/>
      <c r="V13" s="53"/>
      <c r="W13" s="54"/>
      <c r="X13" s="34">
        <v>43201</v>
      </c>
      <c r="Y13" s="17">
        <v>0.3125</v>
      </c>
      <c r="Z13" s="17">
        <v>0.72916666666666663</v>
      </c>
      <c r="AA13" s="17">
        <v>4.1666666666666664E-2</v>
      </c>
      <c r="AB13" s="18">
        <f t="shared" si="14"/>
        <v>0.37499999999999994</v>
      </c>
      <c r="AC13" s="19" t="s">
        <v>79</v>
      </c>
      <c r="AD13" s="34">
        <v>43231</v>
      </c>
      <c r="AE13" s="17">
        <v>0.29166666666666669</v>
      </c>
      <c r="AF13" s="17">
        <v>0.70833333333333337</v>
      </c>
      <c r="AG13" s="17">
        <v>4.1666666666666664E-2</v>
      </c>
      <c r="AH13" s="18">
        <f t="shared" ref="AH13" si="15">AF13-AE13-AG13</f>
        <v>0.375</v>
      </c>
      <c r="AI13" s="19" t="s">
        <v>79</v>
      </c>
      <c r="AJ13" s="146">
        <v>43384</v>
      </c>
      <c r="AK13" s="154">
        <v>0.29166666666666669</v>
      </c>
      <c r="AL13" s="161">
        <v>0.75</v>
      </c>
      <c r="AM13" s="178">
        <v>4.1666666666666664E-2</v>
      </c>
      <c r="AN13" s="156">
        <f t="shared" si="13"/>
        <v>0.41666666666666663</v>
      </c>
      <c r="AO13" s="153"/>
    </row>
    <row r="14" spans="1:41" x14ac:dyDescent="0.25">
      <c r="A14" s="25" t="s">
        <v>18</v>
      </c>
      <c r="B14" s="23">
        <v>0</v>
      </c>
      <c r="C14" s="24">
        <v>0</v>
      </c>
      <c r="D14" s="24">
        <f t="shared" si="10"/>
        <v>0</v>
      </c>
      <c r="F14" s="34">
        <v>43112</v>
      </c>
      <c r="G14" s="17">
        <v>0.3125</v>
      </c>
      <c r="H14" s="17">
        <v>0.72916666666666663</v>
      </c>
      <c r="I14" s="17">
        <v>4.1666666666666664E-2</v>
      </c>
      <c r="J14" s="18">
        <f t="shared" si="12"/>
        <v>0.37499999999999994</v>
      </c>
      <c r="K14" s="51" t="s">
        <v>51</v>
      </c>
      <c r="L14" s="34">
        <v>43143</v>
      </c>
      <c r="M14" s="17">
        <v>0.3125</v>
      </c>
      <c r="N14" s="17">
        <v>0.72916666666666663</v>
      </c>
      <c r="O14" s="17">
        <v>4.1666666666666664E-2</v>
      </c>
      <c r="P14" s="18">
        <f t="shared" ref="P14:P30" si="16">N14-M14-O14</f>
        <v>0.37499999999999994</v>
      </c>
      <c r="Q14" s="19"/>
      <c r="R14" s="34">
        <v>43171</v>
      </c>
      <c r="S14" s="17">
        <v>0.3125</v>
      </c>
      <c r="T14" s="17">
        <v>0.72916666666666663</v>
      </c>
      <c r="U14" s="17">
        <v>4.1666666666666664E-2</v>
      </c>
      <c r="V14" s="18">
        <f t="shared" ref="V14:V32" si="17">T14-S14-U14</f>
        <v>0.37499999999999994</v>
      </c>
      <c r="W14" s="19"/>
      <c r="X14" s="34">
        <v>43202</v>
      </c>
      <c r="Y14" s="17">
        <v>0.3125</v>
      </c>
      <c r="Z14" s="17">
        <v>0.72916666666666663</v>
      </c>
      <c r="AA14" s="17">
        <v>4.1666666666666664E-2</v>
      </c>
      <c r="AB14" s="18">
        <f t="shared" si="14"/>
        <v>0.37499999999999994</v>
      </c>
      <c r="AC14" s="19" t="s">
        <v>79</v>
      </c>
      <c r="AD14" s="34">
        <v>43232</v>
      </c>
      <c r="AE14" s="52"/>
      <c r="AF14" s="52"/>
      <c r="AG14" s="52"/>
      <c r="AH14" s="53"/>
      <c r="AI14" s="54"/>
      <c r="AJ14" s="146">
        <v>43385</v>
      </c>
      <c r="AK14" s="161">
        <v>0.33333333333333331</v>
      </c>
      <c r="AL14" s="161">
        <v>0.89583333333333337</v>
      </c>
      <c r="AM14" s="178">
        <v>4.1666666666666664E-2</v>
      </c>
      <c r="AN14" s="156">
        <f t="shared" si="13"/>
        <v>0.52083333333333337</v>
      </c>
      <c r="AO14" s="153"/>
    </row>
    <row r="15" spans="1:41" x14ac:dyDescent="0.25">
      <c r="A15" s="25" t="s">
        <v>19</v>
      </c>
      <c r="B15" s="23">
        <v>195.5</v>
      </c>
      <c r="C15" s="24">
        <v>203.25</v>
      </c>
      <c r="D15" s="24">
        <f t="shared" si="10"/>
        <v>7.75</v>
      </c>
      <c r="F15" s="34">
        <v>43113</v>
      </c>
      <c r="G15" s="52"/>
      <c r="H15" s="52"/>
      <c r="I15" s="52"/>
      <c r="J15" s="53"/>
      <c r="K15" s="54"/>
      <c r="L15" s="34">
        <v>43144</v>
      </c>
      <c r="M15" s="17">
        <v>0.3125</v>
      </c>
      <c r="N15" s="17">
        <v>0.72916666666666663</v>
      </c>
      <c r="O15" s="17">
        <v>4.1666666666666664E-2</v>
      </c>
      <c r="P15" s="18">
        <f t="shared" si="16"/>
        <v>0.37499999999999994</v>
      </c>
      <c r="Q15" s="51" t="s">
        <v>52</v>
      </c>
      <c r="R15" s="34">
        <v>43172</v>
      </c>
      <c r="S15" s="78">
        <v>0.29166666666666669</v>
      </c>
      <c r="T15" s="78">
        <v>0.75</v>
      </c>
      <c r="U15" s="17">
        <v>4.1666666666666664E-2</v>
      </c>
      <c r="V15" s="18">
        <f t="shared" si="17"/>
        <v>0.41666666666666663</v>
      </c>
      <c r="W15" s="19"/>
      <c r="X15" s="34">
        <v>43203</v>
      </c>
      <c r="Y15" s="17">
        <v>0.3125</v>
      </c>
      <c r="Z15" s="17">
        <v>0.72916666666666663</v>
      </c>
      <c r="AA15" s="17">
        <v>4.1666666666666664E-2</v>
      </c>
      <c r="AB15" s="18">
        <f t="shared" si="14"/>
        <v>0.37499999999999994</v>
      </c>
      <c r="AC15" s="19" t="s">
        <v>79</v>
      </c>
      <c r="AD15" s="34">
        <v>43233</v>
      </c>
      <c r="AE15" s="52"/>
      <c r="AF15" s="52"/>
      <c r="AG15" s="52"/>
      <c r="AH15" s="53"/>
      <c r="AI15" s="54"/>
      <c r="AJ15" s="146">
        <v>43386</v>
      </c>
      <c r="AK15" s="147"/>
      <c r="AL15" s="147"/>
      <c r="AM15" s="179"/>
      <c r="AN15" s="148"/>
      <c r="AO15" s="149"/>
    </row>
    <row r="16" spans="1:41" x14ac:dyDescent="0.25">
      <c r="A16" s="25" t="s">
        <v>20</v>
      </c>
      <c r="B16" s="23"/>
      <c r="C16" s="24"/>
      <c r="D16" s="24">
        <f t="shared" si="10"/>
        <v>0</v>
      </c>
      <c r="F16" s="34">
        <v>43114</v>
      </c>
      <c r="G16" s="52"/>
      <c r="H16" s="52"/>
      <c r="I16" s="52"/>
      <c r="J16" s="53"/>
      <c r="K16" s="54"/>
      <c r="L16" s="34">
        <v>43145</v>
      </c>
      <c r="M16" s="17">
        <v>0.3125</v>
      </c>
      <c r="N16" s="17">
        <v>0.72916666666666663</v>
      </c>
      <c r="O16" s="17">
        <v>4.1666666666666664E-2</v>
      </c>
      <c r="P16" s="18">
        <f t="shared" si="16"/>
        <v>0.37499999999999994</v>
      </c>
      <c r="Q16" s="19"/>
      <c r="R16" s="34">
        <v>43173</v>
      </c>
      <c r="S16" s="17">
        <v>0.3125</v>
      </c>
      <c r="T16" s="78">
        <v>0.875</v>
      </c>
      <c r="U16" s="17">
        <v>4.1666666666666664E-2</v>
      </c>
      <c r="V16" s="18">
        <f t="shared" si="17"/>
        <v>0.52083333333333337</v>
      </c>
      <c r="W16" s="19"/>
      <c r="X16" s="34">
        <v>43204</v>
      </c>
      <c r="Y16" s="52"/>
      <c r="Z16" s="52"/>
      <c r="AA16" s="52"/>
      <c r="AB16" s="53"/>
      <c r="AC16" s="54"/>
      <c r="AD16" s="34">
        <v>43234</v>
      </c>
      <c r="AE16" s="17">
        <v>0.29166666666666669</v>
      </c>
      <c r="AF16" s="17">
        <v>0.70833333333333337</v>
      </c>
      <c r="AG16" s="17">
        <v>4.1666666666666664E-2</v>
      </c>
      <c r="AH16" s="18">
        <f t="shared" ref="AH16:AH20" si="18">AF16-AE16-AG16</f>
        <v>0.375</v>
      </c>
      <c r="AI16" s="19" t="s">
        <v>79</v>
      </c>
      <c r="AJ16" s="146">
        <v>43387</v>
      </c>
      <c r="AK16" s="147"/>
      <c r="AL16" s="150"/>
      <c r="AM16" s="179"/>
      <c r="AN16" s="148"/>
      <c r="AO16" s="149"/>
    </row>
    <row r="17" spans="1:41" ht="15.75" thickBot="1" x14ac:dyDescent="0.3">
      <c r="A17" s="26" t="s">
        <v>21</v>
      </c>
      <c r="B17" s="23"/>
      <c r="C17" s="24"/>
      <c r="D17" s="24">
        <f t="shared" si="10"/>
        <v>0</v>
      </c>
      <c r="F17" s="34">
        <v>43115</v>
      </c>
      <c r="G17" s="17">
        <v>0.3125</v>
      </c>
      <c r="H17" s="17">
        <v>0.72916666666666663</v>
      </c>
      <c r="I17" s="17">
        <v>4.1666666666666664E-2</v>
      </c>
      <c r="J17" s="18">
        <f t="shared" ref="J17:J21" si="19">H17-G17-I17</f>
        <v>0.37499999999999994</v>
      </c>
      <c r="K17" s="19"/>
      <c r="L17" s="34">
        <v>43146</v>
      </c>
      <c r="M17" s="78">
        <v>0.20833333333333334</v>
      </c>
      <c r="N17" s="78">
        <v>0.875</v>
      </c>
      <c r="O17" s="17">
        <v>4.1666666666666664E-2</v>
      </c>
      <c r="P17" s="18">
        <f t="shared" si="16"/>
        <v>0.625</v>
      </c>
      <c r="Q17" s="19"/>
      <c r="R17" s="34">
        <v>43174</v>
      </c>
      <c r="S17" s="17">
        <v>0.3125</v>
      </c>
      <c r="T17" s="78">
        <v>0.79166666666666663</v>
      </c>
      <c r="U17" s="17">
        <v>4.1666666666666664E-2</v>
      </c>
      <c r="V17" s="18">
        <f t="shared" si="17"/>
        <v>0.43749999999999994</v>
      </c>
      <c r="W17" s="19"/>
      <c r="X17" s="34">
        <v>43205</v>
      </c>
      <c r="Y17" s="52"/>
      <c r="Z17" s="52"/>
      <c r="AA17" s="52"/>
      <c r="AB17" s="53"/>
      <c r="AC17" s="54"/>
      <c r="AD17" s="34">
        <v>43235</v>
      </c>
      <c r="AE17" s="17">
        <v>0.29166666666666669</v>
      </c>
      <c r="AF17" s="17">
        <v>0.70833333333333337</v>
      </c>
      <c r="AG17" s="17">
        <v>4.1666666666666664E-2</v>
      </c>
      <c r="AH17" s="18">
        <f t="shared" si="18"/>
        <v>0.375</v>
      </c>
      <c r="AI17" s="19" t="s">
        <v>79</v>
      </c>
      <c r="AJ17" s="146">
        <v>43388</v>
      </c>
      <c r="AK17" s="154">
        <v>0.29166666666666669</v>
      </c>
      <c r="AL17" s="155">
        <v>0.6875</v>
      </c>
      <c r="AM17" s="178">
        <v>4.1666666666666664E-2</v>
      </c>
      <c r="AN17" s="156">
        <f t="shared" ref="AN17:AN21" si="20">AL17-AK17-AM17</f>
        <v>0.35416666666666663</v>
      </c>
      <c r="AO17" s="153"/>
    </row>
    <row r="18" spans="1:41" x14ac:dyDescent="0.25">
      <c r="A18" s="37"/>
      <c r="B18" s="37"/>
      <c r="C18" s="37"/>
      <c r="D18" s="37"/>
      <c r="F18" s="34">
        <v>43116</v>
      </c>
      <c r="G18" s="17">
        <v>0.3125</v>
      </c>
      <c r="H18" s="17">
        <v>0.72916666666666663</v>
      </c>
      <c r="I18" s="17">
        <v>4.1666666666666664E-2</v>
      </c>
      <c r="J18" s="18">
        <f t="shared" si="19"/>
        <v>0.37499999999999994</v>
      </c>
      <c r="K18" s="19"/>
      <c r="L18" s="34">
        <v>43147</v>
      </c>
      <c r="M18" s="17">
        <v>0.3125</v>
      </c>
      <c r="N18" s="78">
        <v>0.625</v>
      </c>
      <c r="O18" s="17">
        <v>4.1666666666666664E-2</v>
      </c>
      <c r="P18" s="18">
        <f t="shared" si="16"/>
        <v>0.27083333333333331</v>
      </c>
      <c r="Q18" s="19"/>
      <c r="R18" s="34">
        <v>43175</v>
      </c>
      <c r="S18" s="78">
        <v>0.29166666666666669</v>
      </c>
      <c r="T18" s="78">
        <v>0.75</v>
      </c>
      <c r="U18" s="17">
        <v>4.1666666666666664E-2</v>
      </c>
      <c r="V18" s="18">
        <f t="shared" si="17"/>
        <v>0.41666666666666663</v>
      </c>
      <c r="W18" s="19"/>
      <c r="X18" s="34">
        <v>43206</v>
      </c>
      <c r="Y18" s="17">
        <v>0.3125</v>
      </c>
      <c r="Z18" s="17">
        <v>0.72916666666666663</v>
      </c>
      <c r="AA18" s="17">
        <v>4.1666666666666664E-2</v>
      </c>
      <c r="AB18" s="18">
        <f t="shared" ref="AB18:AB22" si="21">Z18-Y18-AA18</f>
        <v>0.37499999999999994</v>
      </c>
      <c r="AC18" s="19" t="s">
        <v>79</v>
      </c>
      <c r="AD18" s="34">
        <v>43236</v>
      </c>
      <c r="AE18" s="17">
        <v>0.29166666666666669</v>
      </c>
      <c r="AF18" s="17">
        <v>0.70833333333333337</v>
      </c>
      <c r="AG18" s="17">
        <v>4.1666666666666664E-2</v>
      </c>
      <c r="AH18" s="18">
        <f t="shared" si="18"/>
        <v>0.375</v>
      </c>
      <c r="AI18" s="19" t="s">
        <v>79</v>
      </c>
      <c r="AJ18" s="146">
        <v>43389</v>
      </c>
      <c r="AK18" s="154">
        <v>0.29166666666666669</v>
      </c>
      <c r="AL18" s="161">
        <v>0.51041666666666663</v>
      </c>
      <c r="AM18" s="178"/>
      <c r="AN18" s="156">
        <f t="shared" si="20"/>
        <v>0.21874999999999994</v>
      </c>
      <c r="AO18" s="153"/>
    </row>
    <row r="19" spans="1:41" x14ac:dyDescent="0.25">
      <c r="A19" s="38" t="s">
        <v>32</v>
      </c>
      <c r="B19" s="37"/>
      <c r="C19" s="37"/>
      <c r="D19" s="69">
        <f>SUM(D3:D17)</f>
        <v>-22.5</v>
      </c>
      <c r="F19" s="34">
        <v>43117</v>
      </c>
      <c r="G19" s="17">
        <v>0.3125</v>
      </c>
      <c r="H19" s="78">
        <v>0.75</v>
      </c>
      <c r="I19" s="17">
        <v>4.1666666666666664E-2</v>
      </c>
      <c r="J19" s="18">
        <f t="shared" si="19"/>
        <v>0.39583333333333331</v>
      </c>
      <c r="K19" s="19"/>
      <c r="L19" s="34">
        <v>43148</v>
      </c>
      <c r="M19" s="52"/>
      <c r="N19" s="52"/>
      <c r="O19" s="52"/>
      <c r="P19" s="53"/>
      <c r="Q19" s="54"/>
      <c r="R19" s="34">
        <v>43176</v>
      </c>
      <c r="S19" s="52"/>
      <c r="T19" s="52"/>
      <c r="U19" s="52"/>
      <c r="V19" s="53"/>
      <c r="W19" s="54"/>
      <c r="X19" s="34">
        <v>43207</v>
      </c>
      <c r="Y19" s="17">
        <v>0.3125</v>
      </c>
      <c r="Z19" s="17">
        <v>0.72916666666666663</v>
      </c>
      <c r="AA19" s="17">
        <v>4.1666666666666664E-2</v>
      </c>
      <c r="AB19" s="18">
        <f t="shared" si="21"/>
        <v>0.37499999999999994</v>
      </c>
      <c r="AC19" s="19" t="s">
        <v>79</v>
      </c>
      <c r="AD19" s="34">
        <v>43237</v>
      </c>
      <c r="AE19" s="17">
        <v>0.29166666666666669</v>
      </c>
      <c r="AF19" s="17">
        <v>0.70833333333333337</v>
      </c>
      <c r="AG19" s="17">
        <v>4.1666666666666664E-2</v>
      </c>
      <c r="AH19" s="18">
        <f t="shared" si="18"/>
        <v>0.375</v>
      </c>
      <c r="AI19" s="19" t="s">
        <v>79</v>
      </c>
      <c r="AJ19" s="146">
        <v>43390</v>
      </c>
      <c r="AK19" s="154">
        <v>0.29166666666666669</v>
      </c>
      <c r="AL19" s="155">
        <v>0.6875</v>
      </c>
      <c r="AM19" s="178">
        <v>4.1666666666666664E-2</v>
      </c>
      <c r="AN19" s="156">
        <f t="shared" si="20"/>
        <v>0.35416666666666663</v>
      </c>
      <c r="AO19" s="140" t="s">
        <v>52</v>
      </c>
    </row>
    <row r="20" spans="1:41" x14ac:dyDescent="0.25">
      <c r="A20" s="37"/>
      <c r="B20" s="37"/>
      <c r="C20" s="37"/>
      <c r="D20" s="37"/>
      <c r="F20" s="34">
        <v>43118</v>
      </c>
      <c r="G20" s="17">
        <v>0.3125</v>
      </c>
      <c r="H20" s="78">
        <v>0.77083333333333337</v>
      </c>
      <c r="I20" s="17">
        <v>4.1666666666666664E-2</v>
      </c>
      <c r="J20" s="18">
        <f t="shared" si="19"/>
        <v>0.41666666666666669</v>
      </c>
      <c r="K20" s="19"/>
      <c r="L20" s="34">
        <v>43149</v>
      </c>
      <c r="M20" s="52"/>
      <c r="N20" s="52"/>
      <c r="O20" s="52"/>
      <c r="P20" s="53"/>
      <c r="Q20" s="54"/>
      <c r="R20" s="34">
        <v>43177</v>
      </c>
      <c r="S20" s="52"/>
      <c r="T20" s="52"/>
      <c r="U20" s="52"/>
      <c r="V20" s="53"/>
      <c r="W20" s="54"/>
      <c r="X20" s="34">
        <v>43208</v>
      </c>
      <c r="Y20" s="17">
        <v>0.3125</v>
      </c>
      <c r="Z20" s="17">
        <v>0.72916666666666663</v>
      </c>
      <c r="AA20" s="17">
        <v>4.1666666666666664E-2</v>
      </c>
      <c r="AB20" s="18">
        <f t="shared" si="21"/>
        <v>0.37499999999999994</v>
      </c>
      <c r="AC20" s="19" t="s">
        <v>79</v>
      </c>
      <c r="AD20" s="34">
        <v>43238</v>
      </c>
      <c r="AE20" s="17">
        <v>0.29166666666666669</v>
      </c>
      <c r="AF20" s="17">
        <v>0.70833333333333337</v>
      </c>
      <c r="AG20" s="17">
        <v>4.1666666666666664E-2</v>
      </c>
      <c r="AH20" s="18">
        <f t="shared" si="18"/>
        <v>0.375</v>
      </c>
      <c r="AI20" s="19" t="s">
        <v>79</v>
      </c>
      <c r="AJ20" s="146">
        <v>43391</v>
      </c>
      <c r="AK20" s="154">
        <v>0.29166666666666669</v>
      </c>
      <c r="AL20" s="161">
        <v>0.69791666666666663</v>
      </c>
      <c r="AM20" s="178">
        <v>4.1666666666666664E-2</v>
      </c>
      <c r="AN20" s="156">
        <f t="shared" si="20"/>
        <v>0.36458333333333326</v>
      </c>
      <c r="AO20" s="153"/>
    </row>
    <row r="21" spans="1:41" x14ac:dyDescent="0.25">
      <c r="A21" s="38" t="s">
        <v>26</v>
      </c>
      <c r="B21" s="37"/>
      <c r="C21" s="37"/>
      <c r="D21" s="37"/>
      <c r="F21" s="34">
        <v>43119</v>
      </c>
      <c r="G21" s="17">
        <v>0.3125</v>
      </c>
      <c r="H21" s="17">
        <v>0.72916666666666663</v>
      </c>
      <c r="I21" s="17">
        <v>4.1666666666666664E-2</v>
      </c>
      <c r="J21" s="18">
        <f t="shared" si="19"/>
        <v>0.37499999999999994</v>
      </c>
      <c r="K21" s="19"/>
      <c r="L21" s="34">
        <v>43150</v>
      </c>
      <c r="M21" s="17">
        <v>0.3125</v>
      </c>
      <c r="N21" s="78">
        <v>0.75</v>
      </c>
      <c r="O21" s="17">
        <v>4.1666666666666664E-2</v>
      </c>
      <c r="P21" s="18">
        <f t="shared" si="16"/>
        <v>0.39583333333333331</v>
      </c>
      <c r="Q21" s="19"/>
      <c r="R21" s="34">
        <v>43178</v>
      </c>
      <c r="S21" s="17">
        <v>0.3125</v>
      </c>
      <c r="T21" s="78">
        <v>0.75</v>
      </c>
      <c r="U21" s="17">
        <v>4.1666666666666664E-2</v>
      </c>
      <c r="V21" s="18">
        <f t="shared" si="17"/>
        <v>0.39583333333333331</v>
      </c>
      <c r="W21" s="19"/>
      <c r="X21" s="34">
        <v>43209</v>
      </c>
      <c r="Y21" s="17">
        <v>0.3125</v>
      </c>
      <c r="Z21" s="17">
        <v>0.72916666666666663</v>
      </c>
      <c r="AA21" s="17">
        <v>4.1666666666666664E-2</v>
      </c>
      <c r="AB21" s="18">
        <f t="shared" si="21"/>
        <v>0.37499999999999994</v>
      </c>
      <c r="AC21" s="19" t="s">
        <v>79</v>
      </c>
      <c r="AD21" s="34">
        <v>43239</v>
      </c>
      <c r="AE21" s="52"/>
      <c r="AF21" s="52"/>
      <c r="AG21" s="52"/>
      <c r="AH21" s="53"/>
      <c r="AI21" s="54"/>
      <c r="AJ21" s="146">
        <v>43392</v>
      </c>
      <c r="AK21" s="154">
        <v>0.29166666666666669</v>
      </c>
      <c r="AL21" s="161">
        <v>0.70833333333333337</v>
      </c>
      <c r="AM21" s="178">
        <v>4.1666666666666664E-2</v>
      </c>
      <c r="AN21" s="156">
        <f t="shared" si="20"/>
        <v>0.375</v>
      </c>
      <c r="AO21" s="153"/>
    </row>
    <row r="22" spans="1:41" x14ac:dyDescent="0.25">
      <c r="A22" s="43">
        <v>43129</v>
      </c>
      <c r="B22" s="41"/>
      <c r="C22" s="41"/>
      <c r="D22" s="103">
        <v>-9</v>
      </c>
      <c r="E22" s="56" t="s">
        <v>64</v>
      </c>
      <c r="F22" s="34">
        <v>43120</v>
      </c>
      <c r="G22" s="52"/>
      <c r="H22" s="52"/>
      <c r="I22" s="52"/>
      <c r="J22" s="53"/>
      <c r="K22" s="54"/>
      <c r="L22" s="34">
        <v>43151</v>
      </c>
      <c r="M22" s="17">
        <v>0.3125</v>
      </c>
      <c r="N22" s="78">
        <v>0.79166666666666663</v>
      </c>
      <c r="O22" s="17">
        <v>4.1666666666666664E-2</v>
      </c>
      <c r="P22" s="18">
        <f t="shared" si="16"/>
        <v>0.43749999999999994</v>
      </c>
      <c r="Q22" s="19"/>
      <c r="R22" s="34">
        <v>43179</v>
      </c>
      <c r="S22" s="17">
        <v>0.3125</v>
      </c>
      <c r="T22" s="17">
        <v>0.72916666666666663</v>
      </c>
      <c r="U22" s="17">
        <v>4.1666666666666664E-2</v>
      </c>
      <c r="V22" s="18">
        <f t="shared" si="17"/>
        <v>0.37499999999999994</v>
      </c>
      <c r="W22" s="19"/>
      <c r="X22" s="34">
        <v>43210</v>
      </c>
      <c r="Y22" s="17">
        <v>0.3125</v>
      </c>
      <c r="Z22" s="17">
        <v>0.72916666666666663</v>
      </c>
      <c r="AA22" s="17">
        <v>4.1666666666666664E-2</v>
      </c>
      <c r="AB22" s="18">
        <f t="shared" si="21"/>
        <v>0.37499999999999994</v>
      </c>
      <c r="AC22" s="19" t="s">
        <v>79</v>
      </c>
      <c r="AD22" s="34">
        <v>43240</v>
      </c>
      <c r="AE22" s="52"/>
      <c r="AF22" s="52"/>
      <c r="AG22" s="52"/>
      <c r="AH22" s="53"/>
      <c r="AI22" s="54"/>
      <c r="AJ22" s="146">
        <v>43393</v>
      </c>
      <c r="AK22" s="147"/>
      <c r="AL22" s="147"/>
      <c r="AM22" s="179"/>
      <c r="AN22" s="148"/>
      <c r="AO22" s="149"/>
    </row>
    <row r="23" spans="1:41" x14ac:dyDescent="0.25">
      <c r="A23" s="63">
        <v>43132</v>
      </c>
      <c r="B23" s="64"/>
      <c r="C23" s="64"/>
      <c r="D23" s="103">
        <v>-9</v>
      </c>
      <c r="E23" s="65" t="s">
        <v>64</v>
      </c>
      <c r="F23" s="34">
        <v>43121</v>
      </c>
      <c r="G23" s="52"/>
      <c r="H23" s="52"/>
      <c r="I23" s="52"/>
      <c r="J23" s="53"/>
      <c r="K23" s="54"/>
      <c r="L23" s="34">
        <v>43152</v>
      </c>
      <c r="M23" s="17">
        <v>0.3125</v>
      </c>
      <c r="N23" s="17">
        <v>0.72916666666666663</v>
      </c>
      <c r="O23" s="17">
        <v>4.1666666666666664E-2</v>
      </c>
      <c r="P23" s="18">
        <f t="shared" si="16"/>
        <v>0.37499999999999994</v>
      </c>
      <c r="Q23" s="19"/>
      <c r="R23" s="34">
        <v>43180</v>
      </c>
      <c r="S23" s="17">
        <v>0.3125</v>
      </c>
      <c r="T23" s="17">
        <v>0.72916666666666663</v>
      </c>
      <c r="U23" s="17">
        <v>4.1666666666666664E-2</v>
      </c>
      <c r="V23" s="18">
        <f t="shared" si="17"/>
        <v>0.37499999999999994</v>
      </c>
      <c r="W23" s="19"/>
      <c r="X23" s="34">
        <v>43211</v>
      </c>
      <c r="Y23" s="52"/>
      <c r="Z23" s="52"/>
      <c r="AA23" s="52"/>
      <c r="AB23" s="53"/>
      <c r="AC23" s="54"/>
      <c r="AD23" s="34">
        <v>43241</v>
      </c>
      <c r="AE23" s="35"/>
      <c r="AF23" s="35"/>
      <c r="AG23" s="35"/>
      <c r="AH23" s="36"/>
      <c r="AI23" s="51" t="s">
        <v>30</v>
      </c>
      <c r="AJ23" s="146">
        <v>43394</v>
      </c>
      <c r="AK23" s="147"/>
      <c r="AL23" s="150"/>
      <c r="AM23" s="179"/>
      <c r="AN23" s="148"/>
      <c r="AO23" s="149"/>
    </row>
    <row r="24" spans="1:41" x14ac:dyDescent="0.25">
      <c r="A24" s="63">
        <v>43144</v>
      </c>
      <c r="B24" s="64"/>
      <c r="C24" s="64"/>
      <c r="D24" s="103">
        <v>-9</v>
      </c>
      <c r="E24" s="65" t="s">
        <v>64</v>
      </c>
      <c r="F24" s="34">
        <v>43122</v>
      </c>
      <c r="G24" s="78">
        <v>0.25</v>
      </c>
      <c r="H24" s="17">
        <v>0.72916666666666663</v>
      </c>
      <c r="I24" s="17">
        <v>4.1666666666666664E-2</v>
      </c>
      <c r="J24" s="18">
        <f t="shared" ref="J24:J28" si="22">H24-G24-I24</f>
        <v>0.43749999999999994</v>
      </c>
      <c r="K24" s="19"/>
      <c r="L24" s="34">
        <v>43153</v>
      </c>
      <c r="M24" s="17">
        <v>0.3125</v>
      </c>
      <c r="N24" s="78">
        <v>0.77083333333333337</v>
      </c>
      <c r="O24" s="17">
        <v>4.1666666666666664E-2</v>
      </c>
      <c r="P24" s="18">
        <f t="shared" si="16"/>
        <v>0.41666666666666669</v>
      </c>
      <c r="Q24" s="19"/>
      <c r="R24" s="34">
        <v>43181</v>
      </c>
      <c r="S24" s="17">
        <v>0.3125</v>
      </c>
      <c r="T24" s="17">
        <v>0.72916666666666663</v>
      </c>
      <c r="U24" s="17">
        <v>4.1666666666666664E-2</v>
      </c>
      <c r="V24" s="18">
        <f t="shared" si="17"/>
        <v>0.37499999999999994</v>
      </c>
      <c r="W24" s="19"/>
      <c r="X24" s="34">
        <v>43212</v>
      </c>
      <c r="Y24" s="52"/>
      <c r="Z24" s="52"/>
      <c r="AA24" s="52"/>
      <c r="AB24" s="53"/>
      <c r="AC24" s="54"/>
      <c r="AD24" s="34">
        <v>43242</v>
      </c>
      <c r="AE24" s="17">
        <v>0.29166666666666669</v>
      </c>
      <c r="AF24" s="17">
        <v>0.70833333333333337</v>
      </c>
      <c r="AG24" s="17">
        <v>4.1666666666666664E-2</v>
      </c>
      <c r="AH24" s="18">
        <f t="shared" ref="AH24:AH27" si="23">AF24-AE24-AG24</f>
        <v>0.375</v>
      </c>
      <c r="AI24" s="19" t="s">
        <v>79</v>
      </c>
      <c r="AJ24" s="146">
        <v>43395</v>
      </c>
      <c r="AK24" s="154">
        <v>0.29166666666666669</v>
      </c>
      <c r="AL24" s="155">
        <v>0.6875</v>
      </c>
      <c r="AM24" s="178">
        <v>4.1666666666666664E-2</v>
      </c>
      <c r="AN24" s="156">
        <f t="shared" ref="AN24:AN28" si="24">AL24-AK24-AM24</f>
        <v>0.35416666666666663</v>
      </c>
      <c r="AO24" s="140" t="s">
        <v>52</v>
      </c>
    </row>
    <row r="25" spans="1:41" x14ac:dyDescent="0.25">
      <c r="A25" s="66">
        <v>43390</v>
      </c>
      <c r="B25" s="64"/>
      <c r="C25" s="64"/>
      <c r="D25" s="103">
        <v>-8.5</v>
      </c>
      <c r="E25" s="65"/>
      <c r="F25" s="34">
        <v>43123</v>
      </c>
      <c r="G25" s="17">
        <v>0.3125</v>
      </c>
      <c r="H25" s="78">
        <v>0.89583333333333337</v>
      </c>
      <c r="I25" s="17">
        <v>4.1666666666666664E-2</v>
      </c>
      <c r="J25" s="18">
        <f t="shared" si="22"/>
        <v>0.54166666666666674</v>
      </c>
      <c r="K25" s="19"/>
      <c r="L25" s="34">
        <v>43154</v>
      </c>
      <c r="M25" s="17">
        <v>0.3125</v>
      </c>
      <c r="N25" s="17">
        <v>0.72916666666666663</v>
      </c>
      <c r="O25" s="17">
        <v>4.1666666666666664E-2</v>
      </c>
      <c r="P25" s="18">
        <f t="shared" si="16"/>
        <v>0.37499999999999994</v>
      </c>
      <c r="Q25" s="51" t="s">
        <v>51</v>
      </c>
      <c r="R25" s="34">
        <v>43182</v>
      </c>
      <c r="S25" s="17">
        <v>0.3125</v>
      </c>
      <c r="T25" s="78">
        <v>0.85416666666666663</v>
      </c>
      <c r="U25" s="17">
        <v>4.1666666666666664E-2</v>
      </c>
      <c r="V25" s="18">
        <f t="shared" si="17"/>
        <v>0.49999999999999994</v>
      </c>
      <c r="W25" s="19"/>
      <c r="X25" s="34">
        <v>43213</v>
      </c>
      <c r="Y25" s="17">
        <v>0.3125</v>
      </c>
      <c r="Z25" s="17">
        <v>0.72916666666666663</v>
      </c>
      <c r="AA25" s="17">
        <v>4.1666666666666664E-2</v>
      </c>
      <c r="AB25" s="18">
        <f t="shared" ref="AB25:AB29" si="25">Z25-Y25-AA25</f>
        <v>0.37499999999999994</v>
      </c>
      <c r="AC25" s="19" t="s">
        <v>79</v>
      </c>
      <c r="AD25" s="34">
        <v>43243</v>
      </c>
      <c r="AE25" s="17">
        <v>0.29166666666666669</v>
      </c>
      <c r="AF25" s="17">
        <v>0.70833333333333337</v>
      </c>
      <c r="AG25" s="17">
        <v>4.1666666666666664E-2</v>
      </c>
      <c r="AH25" s="18">
        <f t="shared" si="23"/>
        <v>0.375</v>
      </c>
      <c r="AI25" s="19" t="s">
        <v>79</v>
      </c>
      <c r="AJ25" s="146">
        <v>43396</v>
      </c>
      <c r="AK25" s="154">
        <v>0.29166666666666669</v>
      </c>
      <c r="AL25" s="161">
        <v>0.6875</v>
      </c>
      <c r="AM25" s="178">
        <v>2.0833333333333332E-2</v>
      </c>
      <c r="AN25" s="156">
        <f t="shared" si="24"/>
        <v>0.375</v>
      </c>
      <c r="AO25" s="153"/>
    </row>
    <row r="26" spans="1:41" x14ac:dyDescent="0.25">
      <c r="A26" s="66">
        <v>43395</v>
      </c>
      <c r="B26" s="64"/>
      <c r="C26" s="64"/>
      <c r="D26" s="103">
        <v>-8.5</v>
      </c>
      <c r="E26" s="65"/>
      <c r="F26" s="34">
        <v>43124</v>
      </c>
      <c r="G26" s="17">
        <v>0.3125</v>
      </c>
      <c r="H26" s="78">
        <v>0.77083333333333337</v>
      </c>
      <c r="I26" s="17">
        <v>4.1666666666666664E-2</v>
      </c>
      <c r="J26" s="18">
        <f t="shared" si="22"/>
        <v>0.41666666666666669</v>
      </c>
      <c r="K26" s="19"/>
      <c r="L26" s="34">
        <v>43155</v>
      </c>
      <c r="M26" s="52"/>
      <c r="N26" s="52"/>
      <c r="O26" s="52"/>
      <c r="P26" s="53"/>
      <c r="Q26" s="54"/>
      <c r="R26" s="34">
        <v>43183</v>
      </c>
      <c r="S26" s="52"/>
      <c r="T26" s="52"/>
      <c r="U26" s="52"/>
      <c r="V26" s="53"/>
      <c r="W26" s="54"/>
      <c r="X26" s="34">
        <v>43214</v>
      </c>
      <c r="Y26" s="17">
        <v>0.3125</v>
      </c>
      <c r="Z26" s="17">
        <v>0.72916666666666663</v>
      </c>
      <c r="AA26" s="17">
        <v>4.1666666666666664E-2</v>
      </c>
      <c r="AB26" s="18">
        <f t="shared" si="25"/>
        <v>0.37499999999999994</v>
      </c>
      <c r="AC26" s="19" t="s">
        <v>79</v>
      </c>
      <c r="AD26" s="34">
        <v>43244</v>
      </c>
      <c r="AE26" s="17">
        <v>0.29166666666666669</v>
      </c>
      <c r="AF26" s="17">
        <v>0.70833333333333337</v>
      </c>
      <c r="AG26" s="17">
        <v>4.1666666666666664E-2</v>
      </c>
      <c r="AH26" s="18">
        <f t="shared" si="23"/>
        <v>0.375</v>
      </c>
      <c r="AI26" s="19" t="s">
        <v>79</v>
      </c>
      <c r="AJ26" s="146">
        <v>43397</v>
      </c>
      <c r="AK26" s="161">
        <v>0.17708333333333334</v>
      </c>
      <c r="AL26" s="155">
        <v>0.6875</v>
      </c>
      <c r="AM26" s="178">
        <v>4.1666666666666664E-2</v>
      </c>
      <c r="AN26" s="156">
        <f t="shared" si="24"/>
        <v>0.46874999999999994</v>
      </c>
      <c r="AO26" s="153"/>
    </row>
    <row r="27" spans="1:41" x14ac:dyDescent="0.25">
      <c r="A27" s="66">
        <v>43404</v>
      </c>
      <c r="B27" s="64"/>
      <c r="C27" s="64"/>
      <c r="D27" s="103">
        <v>-8.5</v>
      </c>
      <c r="E27" s="65"/>
      <c r="F27" s="34">
        <v>43125</v>
      </c>
      <c r="G27" s="17">
        <v>0.3125</v>
      </c>
      <c r="H27" s="17">
        <v>0.72916666666666663</v>
      </c>
      <c r="I27" s="17">
        <v>4.1666666666666664E-2</v>
      </c>
      <c r="J27" s="18">
        <f t="shared" si="22"/>
        <v>0.37499999999999994</v>
      </c>
      <c r="K27" s="19"/>
      <c r="L27" s="34">
        <v>43156</v>
      </c>
      <c r="M27" s="52"/>
      <c r="N27" s="52"/>
      <c r="O27" s="52"/>
      <c r="P27" s="53"/>
      <c r="Q27" s="54"/>
      <c r="R27" s="34">
        <v>43184</v>
      </c>
      <c r="S27" s="52"/>
      <c r="T27" s="52"/>
      <c r="U27" s="52"/>
      <c r="V27" s="53"/>
      <c r="W27" s="54"/>
      <c r="X27" s="34">
        <v>43215</v>
      </c>
      <c r="Y27" s="17">
        <v>0.3125</v>
      </c>
      <c r="Z27" s="17">
        <v>0.72916666666666663</v>
      </c>
      <c r="AA27" s="17">
        <v>4.1666666666666664E-2</v>
      </c>
      <c r="AB27" s="18">
        <f t="shared" si="25"/>
        <v>0.37499999999999994</v>
      </c>
      <c r="AC27" s="19" t="s">
        <v>79</v>
      </c>
      <c r="AD27" s="34">
        <v>43245</v>
      </c>
      <c r="AE27" s="17">
        <v>0.29166666666666669</v>
      </c>
      <c r="AF27" s="17">
        <v>0.70833333333333337</v>
      </c>
      <c r="AG27" s="17">
        <v>4.1666666666666664E-2</v>
      </c>
      <c r="AH27" s="18">
        <f t="shared" si="23"/>
        <v>0.375</v>
      </c>
      <c r="AI27" s="19" t="s">
        <v>79</v>
      </c>
      <c r="AJ27" s="146">
        <v>43398</v>
      </c>
      <c r="AK27" s="154">
        <v>0.29166666666666669</v>
      </c>
      <c r="AL27" s="155">
        <v>0.6875</v>
      </c>
      <c r="AM27" s="178">
        <v>4.1666666666666664E-2</v>
      </c>
      <c r="AN27" s="156">
        <f t="shared" si="24"/>
        <v>0.35416666666666663</v>
      </c>
      <c r="AO27" s="153"/>
    </row>
    <row r="28" spans="1:41" x14ac:dyDescent="0.25">
      <c r="A28" s="63"/>
      <c r="B28" s="67"/>
      <c r="C28" s="67"/>
      <c r="D28" s="103"/>
      <c r="E28" s="65"/>
      <c r="F28" s="34">
        <v>43126</v>
      </c>
      <c r="G28" s="17">
        <v>0.3125</v>
      </c>
      <c r="H28" s="17">
        <v>0.72916666666666663</v>
      </c>
      <c r="I28" s="17">
        <v>4.1666666666666664E-2</v>
      </c>
      <c r="J28" s="18">
        <f t="shared" si="22"/>
        <v>0.37499999999999994</v>
      </c>
      <c r="K28" s="19"/>
      <c r="L28" s="34">
        <v>43157</v>
      </c>
      <c r="M28" s="17">
        <v>0.3125</v>
      </c>
      <c r="N28" s="17">
        <v>0.72916666666666663</v>
      </c>
      <c r="O28" s="17">
        <v>4.1666666666666664E-2</v>
      </c>
      <c r="P28" s="18">
        <f t="shared" si="16"/>
        <v>0.37499999999999994</v>
      </c>
      <c r="Q28" s="51" t="s">
        <v>51</v>
      </c>
      <c r="R28" s="34">
        <v>43185</v>
      </c>
      <c r="S28" s="78">
        <v>0.29166666666666669</v>
      </c>
      <c r="T28" s="78">
        <v>0.875</v>
      </c>
      <c r="U28" s="78">
        <v>6.25E-2</v>
      </c>
      <c r="V28" s="18">
        <f t="shared" si="17"/>
        <v>0.52083333333333326</v>
      </c>
      <c r="W28" s="19"/>
      <c r="X28" s="34">
        <v>43216</v>
      </c>
      <c r="Y28" s="17">
        <v>0.3125</v>
      </c>
      <c r="Z28" s="17">
        <v>0.72916666666666663</v>
      </c>
      <c r="AA28" s="17">
        <v>4.1666666666666664E-2</v>
      </c>
      <c r="AB28" s="18">
        <f t="shared" si="25"/>
        <v>0.37499999999999994</v>
      </c>
      <c r="AC28" s="19" t="s">
        <v>79</v>
      </c>
      <c r="AD28" s="34">
        <v>43246</v>
      </c>
      <c r="AE28" s="52"/>
      <c r="AF28" s="52"/>
      <c r="AG28" s="52"/>
      <c r="AH28" s="53"/>
      <c r="AI28" s="54"/>
      <c r="AJ28" s="146">
        <v>43399</v>
      </c>
      <c r="AK28" s="154">
        <v>0.29166666666666669</v>
      </c>
      <c r="AL28" s="161">
        <v>0.46875</v>
      </c>
      <c r="AM28" s="178">
        <v>0</v>
      </c>
      <c r="AN28" s="156">
        <f t="shared" si="24"/>
        <v>0.17708333333333331</v>
      </c>
      <c r="AO28" s="153"/>
    </row>
    <row r="29" spans="1:41" x14ac:dyDescent="0.25">
      <c r="A29" s="63"/>
      <c r="B29" s="67"/>
      <c r="C29" s="67"/>
      <c r="D29" s="103"/>
      <c r="E29" s="65"/>
      <c r="F29" s="34">
        <v>43127</v>
      </c>
      <c r="G29" s="52"/>
      <c r="H29" s="52"/>
      <c r="I29" s="52"/>
      <c r="J29" s="53"/>
      <c r="K29" s="54"/>
      <c r="L29" s="34">
        <v>43158</v>
      </c>
      <c r="M29" s="17">
        <v>0.3125</v>
      </c>
      <c r="N29" s="17">
        <v>0.72916666666666663</v>
      </c>
      <c r="O29" s="17">
        <v>4.1666666666666664E-2</v>
      </c>
      <c r="P29" s="18">
        <f t="shared" si="16"/>
        <v>0.37499999999999994</v>
      </c>
      <c r="Q29" s="51" t="s">
        <v>51</v>
      </c>
      <c r="R29" s="34">
        <v>43186</v>
      </c>
      <c r="S29" s="78">
        <v>0.29166666666666669</v>
      </c>
      <c r="T29" s="78">
        <v>0.85416666666666663</v>
      </c>
      <c r="U29" s="78">
        <v>6.25E-2</v>
      </c>
      <c r="V29" s="18">
        <f t="shared" si="17"/>
        <v>0.5</v>
      </c>
      <c r="W29" s="19"/>
      <c r="X29" s="34">
        <v>43217</v>
      </c>
      <c r="Y29" s="17">
        <v>0.3125</v>
      </c>
      <c r="Z29" s="17">
        <v>0.72916666666666663</v>
      </c>
      <c r="AA29" s="17">
        <v>4.1666666666666664E-2</v>
      </c>
      <c r="AB29" s="18">
        <f t="shared" si="25"/>
        <v>0.37499999999999994</v>
      </c>
      <c r="AC29" s="19" t="s">
        <v>79</v>
      </c>
      <c r="AD29" s="34">
        <v>43247</v>
      </c>
      <c r="AE29" s="52"/>
      <c r="AF29" s="52"/>
      <c r="AG29" s="52"/>
      <c r="AH29" s="53"/>
      <c r="AI29" s="54"/>
      <c r="AJ29" s="146">
        <v>43400</v>
      </c>
      <c r="AK29" s="147"/>
      <c r="AL29" s="147"/>
      <c r="AM29" s="179"/>
      <c r="AN29" s="148"/>
      <c r="AO29" s="149"/>
    </row>
    <row r="30" spans="1:41" x14ac:dyDescent="0.25">
      <c r="A30" s="63"/>
      <c r="B30" s="33"/>
      <c r="C30" s="33"/>
      <c r="D30" s="103"/>
      <c r="E30" s="65"/>
      <c r="F30" s="34">
        <v>43128</v>
      </c>
      <c r="G30" s="52"/>
      <c r="H30" s="52"/>
      <c r="I30" s="52"/>
      <c r="J30" s="53"/>
      <c r="K30" s="54"/>
      <c r="L30" s="34">
        <v>43159</v>
      </c>
      <c r="M30" s="17">
        <v>0.3125</v>
      </c>
      <c r="N30" s="17">
        <v>0.72916666666666663</v>
      </c>
      <c r="O30" s="17">
        <v>4.1666666666666664E-2</v>
      </c>
      <c r="P30" s="18">
        <f t="shared" si="16"/>
        <v>0.37499999999999994</v>
      </c>
      <c r="Q30" s="51" t="s">
        <v>51</v>
      </c>
      <c r="R30" s="34">
        <v>43187</v>
      </c>
      <c r="S30" s="78">
        <v>0.29166666666666669</v>
      </c>
      <c r="T30" s="78">
        <v>0.85416666666666663</v>
      </c>
      <c r="U30" s="17">
        <v>4.1666666666666664E-2</v>
      </c>
      <c r="V30" s="18">
        <f t="shared" si="17"/>
        <v>0.52083333333333337</v>
      </c>
      <c r="W30" s="19"/>
      <c r="X30" s="34">
        <v>43218</v>
      </c>
      <c r="Y30" s="52"/>
      <c r="Z30" s="52"/>
      <c r="AA30" s="52"/>
      <c r="AB30" s="53"/>
      <c r="AC30" s="54"/>
      <c r="AD30" s="34">
        <v>43248</v>
      </c>
      <c r="AE30" s="17">
        <v>0.29166666666666669</v>
      </c>
      <c r="AF30" s="17">
        <v>0.70833333333333337</v>
      </c>
      <c r="AG30" s="17">
        <v>4.1666666666666664E-2</v>
      </c>
      <c r="AH30" s="18">
        <f t="shared" ref="AH30:AH33" si="26">AF30-AE30-AG30</f>
        <v>0.375</v>
      </c>
      <c r="AI30" s="19" t="s">
        <v>79</v>
      </c>
      <c r="AJ30" s="146">
        <v>43401</v>
      </c>
      <c r="AK30" s="147"/>
      <c r="AL30" s="150"/>
      <c r="AM30" s="179"/>
      <c r="AN30" s="148"/>
      <c r="AO30" s="149"/>
    </row>
    <row r="31" spans="1:41" x14ac:dyDescent="0.25">
      <c r="A31" s="43"/>
      <c r="B31" s="43"/>
      <c r="C31" s="43"/>
      <c r="D31" s="103"/>
      <c r="F31" s="34">
        <v>43129</v>
      </c>
      <c r="G31" s="17">
        <v>0.3125</v>
      </c>
      <c r="H31" s="17">
        <v>0.72916666666666663</v>
      </c>
      <c r="I31" s="17">
        <v>4.1666666666666664E-2</v>
      </c>
      <c r="J31" s="18">
        <f t="shared" ref="J31:J33" si="27">H31-G31-I31</f>
        <v>0.37499999999999994</v>
      </c>
      <c r="K31" s="51" t="s">
        <v>52</v>
      </c>
      <c r="L31" s="34"/>
      <c r="M31" s="17"/>
      <c r="N31" s="17"/>
      <c r="O31" s="17"/>
      <c r="P31" s="18"/>
      <c r="Q31" s="19"/>
      <c r="R31" s="34">
        <v>43188</v>
      </c>
      <c r="S31" s="78">
        <v>0.25</v>
      </c>
      <c r="T31" s="78">
        <v>0.77083333333333337</v>
      </c>
      <c r="U31" s="17">
        <v>4.1666666666666664E-2</v>
      </c>
      <c r="V31" s="18">
        <f t="shared" si="17"/>
        <v>0.47916666666666669</v>
      </c>
      <c r="W31" s="177" t="s">
        <v>162</v>
      </c>
      <c r="X31" s="34">
        <v>43219</v>
      </c>
      <c r="Y31" s="52"/>
      <c r="Z31" s="52"/>
      <c r="AA31" s="52"/>
      <c r="AB31" s="53"/>
      <c r="AC31" s="54"/>
      <c r="AD31" s="34">
        <v>43249</v>
      </c>
      <c r="AE31" s="17">
        <v>0.29166666666666669</v>
      </c>
      <c r="AF31" s="17">
        <v>0.70833333333333337</v>
      </c>
      <c r="AG31" s="17">
        <v>4.1666666666666664E-2</v>
      </c>
      <c r="AH31" s="18">
        <f t="shared" si="26"/>
        <v>0.375</v>
      </c>
      <c r="AI31" s="19" t="s">
        <v>79</v>
      </c>
      <c r="AJ31" s="146">
        <v>43402</v>
      </c>
      <c r="AK31" s="154">
        <v>0.29166666666666669</v>
      </c>
      <c r="AL31" s="161">
        <v>0.69791666666666663</v>
      </c>
      <c r="AM31" s="178">
        <v>4.1666666666666664E-2</v>
      </c>
      <c r="AN31" s="156">
        <f t="shared" ref="AN31:AN33" si="28">AL31-AK31-AM31</f>
        <v>0.36458333333333326</v>
      </c>
      <c r="AO31" s="153"/>
    </row>
    <row r="32" spans="1:41" x14ac:dyDescent="0.25">
      <c r="A32" s="43"/>
      <c r="B32" s="43"/>
      <c r="C32" s="43"/>
      <c r="D32" s="103"/>
      <c r="F32" s="34">
        <v>43130</v>
      </c>
      <c r="G32" s="17">
        <v>0.3125</v>
      </c>
      <c r="H32" s="17">
        <v>0.72916666666666663</v>
      </c>
      <c r="I32" s="17">
        <v>4.1666666666666664E-2</v>
      </c>
      <c r="J32" s="18">
        <f t="shared" si="27"/>
        <v>0.37499999999999994</v>
      </c>
      <c r="K32" s="19"/>
      <c r="L32" s="34"/>
      <c r="M32" s="17"/>
      <c r="N32" s="17"/>
      <c r="O32" s="17"/>
      <c r="P32" s="18"/>
      <c r="Q32" s="19"/>
      <c r="R32" s="34">
        <v>43189</v>
      </c>
      <c r="S32" s="35">
        <v>0</v>
      </c>
      <c r="T32" s="35">
        <v>0</v>
      </c>
      <c r="U32" s="35">
        <v>0</v>
      </c>
      <c r="V32" s="36">
        <f t="shared" si="17"/>
        <v>0</v>
      </c>
      <c r="W32" s="51" t="s">
        <v>30</v>
      </c>
      <c r="X32" s="34">
        <v>43220</v>
      </c>
      <c r="Y32" s="17">
        <v>0.3125</v>
      </c>
      <c r="Z32" s="17">
        <v>0.72916666666666663</v>
      </c>
      <c r="AA32" s="17">
        <v>4.1666666666666664E-2</v>
      </c>
      <c r="AB32" s="18">
        <f t="shared" ref="AB32" si="29">Z32-Y32-AA32</f>
        <v>0.37499999999999994</v>
      </c>
      <c r="AC32" s="19" t="s">
        <v>79</v>
      </c>
      <c r="AD32" s="34">
        <v>43250</v>
      </c>
      <c r="AE32" s="17">
        <v>0.29166666666666669</v>
      </c>
      <c r="AF32" s="17">
        <v>0.70833333333333337</v>
      </c>
      <c r="AG32" s="17">
        <v>4.1666666666666664E-2</v>
      </c>
      <c r="AH32" s="18">
        <f t="shared" si="26"/>
        <v>0.375</v>
      </c>
      <c r="AI32" s="19" t="s">
        <v>79</v>
      </c>
      <c r="AJ32" s="146">
        <v>43403</v>
      </c>
      <c r="AK32" s="161">
        <v>0.25</v>
      </c>
      <c r="AL32" s="161">
        <v>0.70833333333333337</v>
      </c>
      <c r="AM32" s="178">
        <v>4.1666666666666664E-2</v>
      </c>
      <c r="AN32" s="156">
        <f t="shared" si="28"/>
        <v>0.41666666666666669</v>
      </c>
      <c r="AO32" s="153"/>
    </row>
    <row r="33" spans="1:41" ht="15.75" thickBot="1" x14ac:dyDescent="0.3">
      <c r="F33" s="34">
        <v>43131</v>
      </c>
      <c r="G33" s="17">
        <v>0.3125</v>
      </c>
      <c r="H33" s="78">
        <v>0.60416666666666663</v>
      </c>
      <c r="I33" s="17">
        <v>4.1666666666666664E-2</v>
      </c>
      <c r="J33" s="18">
        <f t="shared" si="27"/>
        <v>0.24999999999999997</v>
      </c>
      <c r="K33" s="19"/>
      <c r="L33" s="34"/>
      <c r="M33" s="17"/>
      <c r="N33" s="17"/>
      <c r="O33" s="17"/>
      <c r="P33" s="18"/>
      <c r="Q33" s="19"/>
      <c r="R33" s="34">
        <v>43190</v>
      </c>
      <c r="S33" s="52"/>
      <c r="T33" s="52"/>
      <c r="U33" s="52"/>
      <c r="V33" s="53"/>
      <c r="W33" s="54"/>
      <c r="X33" s="34"/>
      <c r="Y33" s="17"/>
      <c r="Z33" s="17"/>
      <c r="AA33" s="17"/>
      <c r="AB33" s="18"/>
      <c r="AC33" s="19"/>
      <c r="AD33" s="34">
        <v>43251</v>
      </c>
      <c r="AE33" s="17">
        <v>0.29166666666666669</v>
      </c>
      <c r="AF33" s="17">
        <v>0.70833333333333337</v>
      </c>
      <c r="AG33" s="17">
        <v>4.1666666666666664E-2</v>
      </c>
      <c r="AH33" s="18">
        <f t="shared" si="26"/>
        <v>0.375</v>
      </c>
      <c r="AI33" s="19" t="s">
        <v>79</v>
      </c>
      <c r="AJ33" s="146">
        <v>43404</v>
      </c>
      <c r="AK33" s="154">
        <v>0.29166666666666669</v>
      </c>
      <c r="AL33" s="155">
        <v>0.6875</v>
      </c>
      <c r="AM33" s="178">
        <v>4.1666666666666664E-2</v>
      </c>
      <c r="AN33" s="156">
        <f t="shared" si="28"/>
        <v>0.35416666666666663</v>
      </c>
      <c r="AO33" s="140" t="s">
        <v>52</v>
      </c>
    </row>
    <row r="34" spans="1:41" ht="19.5" thickBot="1" x14ac:dyDescent="0.35">
      <c r="A34" s="38" t="s">
        <v>28</v>
      </c>
      <c r="B34" s="37"/>
      <c r="C34" s="37"/>
      <c r="D34" s="44">
        <f>D19+SUM(D22:D32)</f>
        <v>-75</v>
      </c>
      <c r="F34" s="27"/>
      <c r="G34" s="28"/>
      <c r="H34" s="29"/>
      <c r="I34" s="30" t="s">
        <v>22</v>
      </c>
      <c r="J34" s="31" t="s">
        <v>63</v>
      </c>
      <c r="K34" s="32">
        <v>189</v>
      </c>
      <c r="L34" s="27"/>
      <c r="M34" s="28"/>
      <c r="N34" s="29"/>
      <c r="O34" s="30" t="s">
        <v>22</v>
      </c>
      <c r="P34" s="31" t="s">
        <v>65</v>
      </c>
      <c r="Q34" s="32" t="s">
        <v>49</v>
      </c>
      <c r="R34" s="27"/>
      <c r="S34" s="28"/>
      <c r="T34" s="29"/>
      <c r="U34" s="30" t="s">
        <v>22</v>
      </c>
      <c r="V34" s="31" t="s">
        <v>73</v>
      </c>
      <c r="W34" s="32" t="s">
        <v>58</v>
      </c>
      <c r="X34" s="27"/>
      <c r="Y34" s="28"/>
      <c r="Z34" s="29"/>
      <c r="AA34" s="30" t="s">
        <v>22</v>
      </c>
      <c r="AB34" s="31"/>
      <c r="AC34" s="32">
        <v>180</v>
      </c>
      <c r="AD34" s="27"/>
      <c r="AE34" s="28"/>
      <c r="AF34" s="29"/>
      <c r="AG34" s="30" t="s">
        <v>22</v>
      </c>
      <c r="AH34" s="31"/>
      <c r="AI34" s="32">
        <v>189</v>
      </c>
      <c r="AJ34" s="157"/>
      <c r="AK34" s="158"/>
      <c r="AL34" s="29"/>
      <c r="AM34" s="198" t="s">
        <v>22</v>
      </c>
      <c r="AN34" s="159" t="s">
        <v>153</v>
      </c>
      <c r="AO34" s="160" t="s">
        <v>151</v>
      </c>
    </row>
    <row r="35" spans="1:41" ht="15.75" thickTop="1" x14ac:dyDescent="0.25"/>
    <row r="37" spans="1:41" x14ac:dyDescent="0.25">
      <c r="A37" s="38" t="s">
        <v>38</v>
      </c>
    </row>
    <row r="38" spans="1:41" x14ac:dyDescent="0.25">
      <c r="A38" s="37" t="s">
        <v>39</v>
      </c>
      <c r="B38" s="37"/>
      <c r="C38" s="37"/>
      <c r="D38" s="37">
        <v>3</v>
      </c>
      <c r="E38" s="37" t="s">
        <v>40</v>
      </c>
    </row>
    <row r="39" spans="1:41" x14ac:dyDescent="0.25">
      <c r="A39" s="37" t="s">
        <v>53</v>
      </c>
      <c r="B39" s="37"/>
      <c r="C39" s="37"/>
      <c r="D39" s="37">
        <v>6</v>
      </c>
      <c r="E39" s="37" t="s">
        <v>40</v>
      </c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T48"/>
  <sheetViews>
    <sheetView tabSelected="1" workbookViewId="0">
      <pane xSplit="5" topLeftCell="N1" activePane="topRight" state="frozen"/>
      <selection pane="topRight" activeCell="S26" sqref="S26"/>
    </sheetView>
  </sheetViews>
  <sheetFormatPr baseColWidth="10" defaultRowHeight="15" x14ac:dyDescent="0.25"/>
  <cols>
    <col min="1" max="1" width="10.5" customWidth="1"/>
    <col min="2" max="3" width="7.5" customWidth="1"/>
    <col min="4" max="4" width="9.125" customWidth="1"/>
    <col min="5" max="5" width="11" style="55" customWidth="1"/>
    <col min="6" max="930" width="11" style="5" customWidth="1"/>
    <col min="931" max="931" width="11" customWidth="1"/>
  </cols>
  <sheetData>
    <row r="1" spans="1:41" ht="30.75" customHeight="1" thickBot="1" x14ac:dyDescent="0.3">
      <c r="A1" s="42" t="s">
        <v>23</v>
      </c>
      <c r="F1" s="1" t="s">
        <v>1</v>
      </c>
      <c r="G1" s="2" t="s">
        <v>35</v>
      </c>
      <c r="H1" s="3"/>
      <c r="I1" s="3"/>
      <c r="J1" s="4"/>
      <c r="K1" s="4"/>
      <c r="L1" s="1" t="s">
        <v>1</v>
      </c>
      <c r="M1" s="2" t="s">
        <v>37</v>
      </c>
      <c r="N1" s="3"/>
      <c r="O1" s="3"/>
      <c r="P1" s="4"/>
      <c r="Q1" s="4"/>
      <c r="R1" s="1" t="s">
        <v>1</v>
      </c>
      <c r="S1" s="2" t="s">
        <v>13</v>
      </c>
      <c r="T1" s="3"/>
      <c r="U1" s="3"/>
      <c r="V1" s="4"/>
      <c r="W1" s="4"/>
      <c r="X1" s="1" t="s">
        <v>1</v>
      </c>
      <c r="Y1" s="2" t="s">
        <v>14</v>
      </c>
      <c r="Z1" s="3"/>
      <c r="AA1" s="3"/>
      <c r="AB1" s="4"/>
      <c r="AC1" s="4"/>
      <c r="AD1" s="1" t="s">
        <v>1</v>
      </c>
      <c r="AE1" s="2" t="s">
        <v>0</v>
      </c>
      <c r="AF1" s="3"/>
      <c r="AG1" s="3"/>
      <c r="AH1" s="4"/>
      <c r="AI1" s="4"/>
      <c r="AJ1" s="1" t="s">
        <v>1</v>
      </c>
      <c r="AK1" s="2" t="s">
        <v>25</v>
      </c>
      <c r="AL1" s="3"/>
      <c r="AM1" s="3"/>
      <c r="AN1" s="4"/>
      <c r="AO1" s="4"/>
    </row>
    <row r="2" spans="1:41" ht="15.75" thickBot="1" x14ac:dyDescent="0.3">
      <c r="A2" s="6"/>
      <c r="B2" s="7" t="s">
        <v>2</v>
      </c>
      <c r="C2" s="8" t="s">
        <v>3</v>
      </c>
      <c r="D2" s="9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0" t="s">
        <v>5</v>
      </c>
      <c r="M2" s="11" t="s">
        <v>6</v>
      </c>
      <c r="N2" s="12" t="s">
        <v>7</v>
      </c>
      <c r="O2" s="13" t="s">
        <v>8</v>
      </c>
      <c r="P2" s="14" t="s">
        <v>9</v>
      </c>
      <c r="Q2" s="15" t="s">
        <v>10</v>
      </c>
      <c r="R2" s="10" t="s">
        <v>5</v>
      </c>
      <c r="S2" s="11" t="s">
        <v>6</v>
      </c>
      <c r="T2" s="12" t="s">
        <v>7</v>
      </c>
      <c r="U2" s="13" t="s">
        <v>8</v>
      </c>
      <c r="V2" s="14" t="s">
        <v>9</v>
      </c>
      <c r="W2" s="15" t="s">
        <v>10</v>
      </c>
      <c r="X2" s="10" t="s">
        <v>5</v>
      </c>
      <c r="Y2" s="11" t="s">
        <v>6</v>
      </c>
      <c r="Z2" s="12" t="s">
        <v>7</v>
      </c>
      <c r="AA2" s="13" t="s">
        <v>8</v>
      </c>
      <c r="AB2" s="14" t="s">
        <v>9</v>
      </c>
      <c r="AC2" s="15" t="s">
        <v>10</v>
      </c>
      <c r="AD2" s="10" t="s">
        <v>5</v>
      </c>
      <c r="AE2" s="11" t="s">
        <v>6</v>
      </c>
      <c r="AF2" s="12" t="s">
        <v>7</v>
      </c>
      <c r="AG2" s="13" t="s">
        <v>8</v>
      </c>
      <c r="AH2" s="14" t="s">
        <v>9</v>
      </c>
      <c r="AI2" s="15" t="s">
        <v>10</v>
      </c>
      <c r="AJ2" s="10" t="s">
        <v>5</v>
      </c>
      <c r="AK2" s="11" t="s">
        <v>6</v>
      </c>
      <c r="AL2" s="12" t="s">
        <v>7</v>
      </c>
      <c r="AM2" s="13" t="s">
        <v>8</v>
      </c>
      <c r="AN2" s="14" t="s">
        <v>9</v>
      </c>
      <c r="AO2" s="15" t="s">
        <v>10</v>
      </c>
    </row>
    <row r="3" spans="1:41" x14ac:dyDescent="0.25">
      <c r="A3" s="5" t="s">
        <v>34</v>
      </c>
      <c r="B3" s="16"/>
      <c r="C3" s="16"/>
      <c r="D3" s="16">
        <v>-1.5</v>
      </c>
      <c r="F3" s="34">
        <v>43101</v>
      </c>
      <c r="G3" s="35"/>
      <c r="H3" s="35"/>
      <c r="I3" s="35"/>
      <c r="J3" s="36"/>
      <c r="K3" s="51" t="s">
        <v>30</v>
      </c>
      <c r="L3" s="34">
        <v>43132</v>
      </c>
      <c r="M3" s="17">
        <v>0.3125</v>
      </c>
      <c r="N3" s="17">
        <v>0.72916666666666663</v>
      </c>
      <c r="O3" s="17">
        <v>4.1666666666666664E-2</v>
      </c>
      <c r="P3" s="18">
        <f t="shared" ref="P3" si="0">N3-M3-O3</f>
        <v>0.37499999999999994</v>
      </c>
      <c r="Q3" s="19"/>
      <c r="R3" s="34">
        <v>43160</v>
      </c>
      <c r="S3" s="17">
        <v>0.3125</v>
      </c>
      <c r="T3" s="17">
        <v>0.72916666666666663</v>
      </c>
      <c r="U3" s="17">
        <v>4.1666666666666664E-2</v>
      </c>
      <c r="V3" s="18">
        <f t="shared" ref="V3" si="1">T3-S3-U3</f>
        <v>0.37499999999999994</v>
      </c>
      <c r="W3" s="19"/>
      <c r="X3" s="34">
        <v>43191</v>
      </c>
      <c r="Y3" s="52"/>
      <c r="Z3" s="52"/>
      <c r="AA3" s="52"/>
      <c r="AB3" s="53"/>
      <c r="AC3" s="54"/>
      <c r="AD3" s="34">
        <v>43221</v>
      </c>
      <c r="AE3" s="17">
        <v>0.29166666666666669</v>
      </c>
      <c r="AF3" s="17">
        <v>0.70833333333333337</v>
      </c>
      <c r="AG3" s="17">
        <v>4.1666666666666664E-2</v>
      </c>
      <c r="AH3" s="18">
        <f t="shared" ref="AH3:AH5" si="2">AF3-AE3-AG3</f>
        <v>0.375</v>
      </c>
      <c r="AI3" s="51" t="s">
        <v>51</v>
      </c>
      <c r="AJ3" s="34">
        <v>43252</v>
      </c>
      <c r="AK3" s="17"/>
      <c r="AL3" s="17"/>
      <c r="AM3" s="17"/>
      <c r="AN3" s="18"/>
      <c r="AO3" s="105"/>
    </row>
    <row r="4" spans="1:41" x14ac:dyDescent="0.25">
      <c r="A4" s="20"/>
      <c r="B4" s="21"/>
      <c r="C4" s="21"/>
      <c r="D4" s="21"/>
      <c r="F4" s="34">
        <v>43102</v>
      </c>
      <c r="G4" s="35"/>
      <c r="H4" s="35"/>
      <c r="I4" s="35"/>
      <c r="J4" s="36"/>
      <c r="K4" s="51" t="s">
        <v>30</v>
      </c>
      <c r="L4" s="34">
        <v>43133</v>
      </c>
      <c r="M4" s="17"/>
      <c r="N4" s="17"/>
      <c r="O4" s="17"/>
      <c r="P4" s="18"/>
      <c r="Q4" s="19"/>
      <c r="R4" s="34">
        <v>43161</v>
      </c>
      <c r="S4" s="17"/>
      <c r="T4" s="17"/>
      <c r="U4" s="17"/>
      <c r="V4" s="18"/>
      <c r="W4" s="19"/>
      <c r="X4" s="34">
        <v>43192</v>
      </c>
      <c r="Y4" s="35"/>
      <c r="Z4" s="35"/>
      <c r="AA4" s="35"/>
      <c r="AB4" s="36"/>
      <c r="AC4" s="51" t="s">
        <v>30</v>
      </c>
      <c r="AD4" s="34">
        <v>43222</v>
      </c>
      <c r="AE4" s="17">
        <v>0.29166666666666669</v>
      </c>
      <c r="AF4" s="17">
        <v>0.70833333333333337</v>
      </c>
      <c r="AG4" s="17">
        <v>4.1666666666666664E-2</v>
      </c>
      <c r="AH4" s="18">
        <f t="shared" si="2"/>
        <v>0.375</v>
      </c>
      <c r="AI4" s="51" t="s">
        <v>51</v>
      </c>
      <c r="AJ4" s="34">
        <v>43253</v>
      </c>
      <c r="AK4" s="52"/>
      <c r="AL4" s="52"/>
      <c r="AM4" s="52"/>
      <c r="AN4" s="53"/>
      <c r="AO4" s="54"/>
    </row>
    <row r="5" spans="1:41" ht="15.75" thickBot="1" x14ac:dyDescent="0.3">
      <c r="A5" s="5"/>
      <c r="B5" s="16"/>
      <c r="C5" s="16"/>
      <c r="D5" s="16"/>
      <c r="F5" s="34">
        <v>43103</v>
      </c>
      <c r="G5" s="17">
        <v>0.3125</v>
      </c>
      <c r="H5" s="17">
        <v>0.72916666666666663</v>
      </c>
      <c r="I5" s="17">
        <v>4.1666666666666664E-2</v>
      </c>
      <c r="J5" s="18">
        <f t="shared" ref="J5:J6" si="3">H5-G5-I5</f>
        <v>0.37499999999999994</v>
      </c>
      <c r="K5" s="19"/>
      <c r="L5" s="34">
        <v>43134</v>
      </c>
      <c r="M5" s="52"/>
      <c r="N5" s="52"/>
      <c r="O5" s="52"/>
      <c r="P5" s="53"/>
      <c r="Q5" s="54"/>
      <c r="R5" s="34">
        <v>43162</v>
      </c>
      <c r="S5" s="52"/>
      <c r="T5" s="52"/>
      <c r="U5" s="52"/>
      <c r="V5" s="53"/>
      <c r="W5" s="54"/>
      <c r="X5" s="34">
        <v>43193</v>
      </c>
      <c r="Y5" s="17">
        <v>0.3125</v>
      </c>
      <c r="Z5" s="17">
        <v>0.72916666666666663</v>
      </c>
      <c r="AA5" s="17">
        <v>4.1666666666666664E-2</v>
      </c>
      <c r="AB5" s="18">
        <f t="shared" ref="AB5:AB9" si="4">Z5-Y5-AA5</f>
        <v>0.37499999999999994</v>
      </c>
      <c r="AC5" s="19"/>
      <c r="AD5" s="34">
        <v>43223</v>
      </c>
      <c r="AE5" s="17">
        <v>0.29166666666666669</v>
      </c>
      <c r="AF5" s="17">
        <v>0.70833333333333337</v>
      </c>
      <c r="AG5" s="17">
        <v>4.1666666666666664E-2</v>
      </c>
      <c r="AH5" s="18">
        <f t="shared" si="2"/>
        <v>0.375</v>
      </c>
      <c r="AI5" s="51" t="s">
        <v>51</v>
      </c>
      <c r="AJ5" s="34">
        <v>43254</v>
      </c>
      <c r="AK5" s="52"/>
      <c r="AL5" s="52"/>
      <c r="AM5" s="52"/>
      <c r="AN5" s="53"/>
      <c r="AO5" s="54"/>
    </row>
    <row r="6" spans="1:41" x14ac:dyDescent="0.25">
      <c r="A6" s="22" t="s">
        <v>11</v>
      </c>
      <c r="B6" s="23">
        <v>117</v>
      </c>
      <c r="C6" s="24">
        <v>127.5</v>
      </c>
      <c r="D6" s="24">
        <f>C6-B6</f>
        <v>10.5</v>
      </c>
      <c r="F6" s="34">
        <v>43104</v>
      </c>
      <c r="G6" s="17">
        <v>0.3125</v>
      </c>
      <c r="H6" s="17">
        <v>0.72916666666666663</v>
      </c>
      <c r="I6" s="17">
        <v>4.1666666666666664E-2</v>
      </c>
      <c r="J6" s="18">
        <f t="shared" si="3"/>
        <v>0.37499999999999994</v>
      </c>
      <c r="K6" s="19"/>
      <c r="L6" s="34">
        <v>43135</v>
      </c>
      <c r="M6" s="52"/>
      <c r="N6" s="52"/>
      <c r="O6" s="52"/>
      <c r="P6" s="53"/>
      <c r="Q6" s="54"/>
      <c r="R6" s="34">
        <v>43163</v>
      </c>
      <c r="S6" s="52"/>
      <c r="T6" s="52"/>
      <c r="U6" s="52"/>
      <c r="V6" s="53"/>
      <c r="W6" s="54"/>
      <c r="X6" s="34">
        <v>43194</v>
      </c>
      <c r="Y6" s="17">
        <v>0.3125</v>
      </c>
      <c r="Z6" s="17">
        <v>0.72916666666666663</v>
      </c>
      <c r="AA6" s="17">
        <v>4.1666666666666664E-2</v>
      </c>
      <c r="AB6" s="18">
        <f t="shared" si="4"/>
        <v>0.37499999999999994</v>
      </c>
      <c r="AC6" s="19"/>
      <c r="AD6" s="34">
        <v>43224</v>
      </c>
      <c r="AE6" s="17"/>
      <c r="AF6" s="17"/>
      <c r="AG6" s="17"/>
      <c r="AH6" s="18"/>
      <c r="AI6" s="19"/>
      <c r="AJ6" s="34">
        <v>43255</v>
      </c>
      <c r="AK6" s="17"/>
      <c r="AL6" s="17"/>
      <c r="AM6" s="17"/>
      <c r="AN6" s="18"/>
      <c r="AO6" s="19"/>
    </row>
    <row r="7" spans="1:41" x14ac:dyDescent="0.25">
      <c r="A7" s="25" t="s">
        <v>12</v>
      </c>
      <c r="B7" s="23">
        <v>108</v>
      </c>
      <c r="C7" s="24">
        <v>115.5</v>
      </c>
      <c r="D7" s="24">
        <f t="shared" ref="D7:D17" si="5">C7-B7</f>
        <v>7.5</v>
      </c>
      <c r="F7" s="34">
        <v>43105</v>
      </c>
      <c r="G7" s="17"/>
      <c r="H7" s="17"/>
      <c r="I7" s="17"/>
      <c r="J7" s="18"/>
      <c r="K7" s="19"/>
      <c r="L7" s="34">
        <v>43136</v>
      </c>
      <c r="M7" s="17"/>
      <c r="N7" s="17"/>
      <c r="O7" s="17"/>
      <c r="P7" s="18"/>
      <c r="Q7" s="19"/>
      <c r="R7" s="34">
        <v>43164</v>
      </c>
      <c r="S7" s="17"/>
      <c r="T7" s="17"/>
      <c r="U7" s="17"/>
      <c r="V7" s="18"/>
      <c r="W7" s="19"/>
      <c r="X7" s="34">
        <v>43195</v>
      </c>
      <c r="Y7" s="17">
        <v>0.3125</v>
      </c>
      <c r="Z7" s="17">
        <v>0.72916666666666663</v>
      </c>
      <c r="AA7" s="17">
        <v>4.1666666666666664E-2</v>
      </c>
      <c r="AB7" s="18">
        <f t="shared" si="4"/>
        <v>0.37499999999999994</v>
      </c>
      <c r="AC7" s="19"/>
      <c r="AD7" s="34">
        <v>43225</v>
      </c>
      <c r="AE7" s="52"/>
      <c r="AF7" s="52"/>
      <c r="AG7" s="52"/>
      <c r="AH7" s="53"/>
      <c r="AI7" s="54"/>
      <c r="AJ7" s="34">
        <v>43256</v>
      </c>
      <c r="AK7" s="17">
        <v>0.29166666666666669</v>
      </c>
      <c r="AL7" s="17">
        <v>0.70833333333333337</v>
      </c>
      <c r="AM7" s="17">
        <v>4.1666666666666664E-2</v>
      </c>
      <c r="AN7" s="18">
        <f t="shared" ref="AN7:AN9" si="6">AL7-AK7-AM7</f>
        <v>0.375</v>
      </c>
      <c r="AO7" s="19"/>
    </row>
    <row r="8" spans="1:41" x14ac:dyDescent="0.25">
      <c r="A8" s="25" t="s">
        <v>13</v>
      </c>
      <c r="B8" s="23">
        <v>117</v>
      </c>
      <c r="C8" s="24">
        <v>128.25</v>
      </c>
      <c r="D8" s="24">
        <f t="shared" si="5"/>
        <v>11.25</v>
      </c>
      <c r="F8" s="34">
        <v>43106</v>
      </c>
      <c r="G8" s="52"/>
      <c r="H8" s="52"/>
      <c r="I8" s="52"/>
      <c r="J8" s="53"/>
      <c r="K8" s="54"/>
      <c r="L8" s="34">
        <v>43137</v>
      </c>
      <c r="M8" s="17">
        <v>0.3125</v>
      </c>
      <c r="N8" s="17">
        <v>0.72916666666666663</v>
      </c>
      <c r="O8" s="17">
        <v>4.1666666666666664E-2</v>
      </c>
      <c r="P8" s="18">
        <f t="shared" ref="P8:P10" si="7">N8-M8-O8</f>
        <v>0.37499999999999994</v>
      </c>
      <c r="Q8" s="19"/>
      <c r="R8" s="34">
        <v>43165</v>
      </c>
      <c r="S8" s="17">
        <v>0.3125</v>
      </c>
      <c r="T8" s="78">
        <v>0.77083333333333337</v>
      </c>
      <c r="U8" s="17">
        <v>4.1666666666666664E-2</v>
      </c>
      <c r="V8" s="18">
        <f t="shared" ref="V8:V10" si="8">T8-S8-U8</f>
        <v>0.41666666666666669</v>
      </c>
      <c r="W8" s="19"/>
      <c r="X8" s="34">
        <v>43196</v>
      </c>
      <c r="Y8" s="17"/>
      <c r="Z8" s="17"/>
      <c r="AA8" s="17"/>
      <c r="AB8" s="18"/>
      <c r="AC8" s="19"/>
      <c r="AD8" s="34">
        <v>43226</v>
      </c>
      <c r="AE8" s="52"/>
      <c r="AF8" s="52"/>
      <c r="AG8" s="52"/>
      <c r="AH8" s="53"/>
      <c r="AI8" s="54"/>
      <c r="AJ8" s="34">
        <v>43257</v>
      </c>
      <c r="AK8" s="17">
        <v>0.29166666666666669</v>
      </c>
      <c r="AL8" s="17">
        <v>0.70833333333333337</v>
      </c>
      <c r="AM8" s="17">
        <v>4.1666666666666664E-2</v>
      </c>
      <c r="AN8" s="18">
        <f t="shared" si="6"/>
        <v>0.375</v>
      </c>
      <c r="AO8" s="19"/>
    </row>
    <row r="9" spans="1:41" x14ac:dyDescent="0.25">
      <c r="A9" s="25" t="s">
        <v>14</v>
      </c>
      <c r="B9" s="23">
        <v>108</v>
      </c>
      <c r="C9" s="92">
        <v>122.75</v>
      </c>
      <c r="D9" s="24">
        <f t="shared" si="5"/>
        <v>14.75</v>
      </c>
      <c r="F9" s="34">
        <v>43107</v>
      </c>
      <c r="G9" s="52"/>
      <c r="H9" s="52"/>
      <c r="I9" s="52"/>
      <c r="J9" s="53"/>
      <c r="K9" s="54"/>
      <c r="L9" s="34">
        <v>43138</v>
      </c>
      <c r="M9" s="17">
        <v>0.3125</v>
      </c>
      <c r="N9" s="17">
        <v>0.72916666666666663</v>
      </c>
      <c r="O9" s="17">
        <v>4.1666666666666664E-2</v>
      </c>
      <c r="P9" s="18">
        <f t="shared" si="7"/>
        <v>0.37499999999999994</v>
      </c>
      <c r="Q9" s="19"/>
      <c r="R9" s="34">
        <v>43166</v>
      </c>
      <c r="S9" s="17">
        <v>0.3125</v>
      </c>
      <c r="T9" s="17">
        <v>0.72916666666666663</v>
      </c>
      <c r="U9" s="17">
        <v>4.1666666666666664E-2</v>
      </c>
      <c r="V9" s="18">
        <f t="shared" si="8"/>
        <v>0.37499999999999994</v>
      </c>
      <c r="W9" s="19"/>
      <c r="X9" s="34">
        <v>43197</v>
      </c>
      <c r="Y9" s="93">
        <v>0.29166666666666669</v>
      </c>
      <c r="Z9" s="93">
        <v>0.83333333333333337</v>
      </c>
      <c r="AA9" s="93">
        <v>4.1666666666666664E-2</v>
      </c>
      <c r="AB9" s="53">
        <f t="shared" si="4"/>
        <v>0.50000000000000011</v>
      </c>
      <c r="AC9" s="54"/>
      <c r="AD9" s="34">
        <v>43227</v>
      </c>
      <c r="AE9" s="17"/>
      <c r="AF9" s="17"/>
      <c r="AG9" s="17"/>
      <c r="AH9" s="18"/>
      <c r="AI9" s="19"/>
      <c r="AJ9" s="34">
        <v>43258</v>
      </c>
      <c r="AK9" s="17">
        <v>0.29166666666666669</v>
      </c>
      <c r="AL9" s="17">
        <v>0.70833333333333337</v>
      </c>
      <c r="AM9" s="17">
        <v>4.1666666666666664E-2</v>
      </c>
      <c r="AN9" s="18">
        <f t="shared" si="6"/>
        <v>0.375</v>
      </c>
      <c r="AO9" s="19"/>
    </row>
    <row r="10" spans="1:41" x14ac:dyDescent="0.25">
      <c r="A10" s="25" t="s">
        <v>0</v>
      </c>
      <c r="B10" s="23">
        <v>126</v>
      </c>
      <c r="C10" s="94">
        <v>119.5</v>
      </c>
      <c r="D10" s="24">
        <f t="shared" si="5"/>
        <v>-6.5</v>
      </c>
      <c r="F10" s="34">
        <v>43108</v>
      </c>
      <c r="G10" s="17"/>
      <c r="H10" s="17"/>
      <c r="I10" s="17"/>
      <c r="J10" s="18"/>
      <c r="K10" s="19"/>
      <c r="L10" s="34">
        <v>43139</v>
      </c>
      <c r="M10" s="17">
        <v>0.3125</v>
      </c>
      <c r="N10" s="17">
        <v>0.72916666666666663</v>
      </c>
      <c r="O10" s="17">
        <v>4.1666666666666664E-2</v>
      </c>
      <c r="P10" s="18">
        <f t="shared" si="7"/>
        <v>0.37499999999999994</v>
      </c>
      <c r="Q10" s="19"/>
      <c r="R10" s="34">
        <v>43167</v>
      </c>
      <c r="S10" s="17">
        <v>0.3125</v>
      </c>
      <c r="T10" s="17">
        <v>0.72916666666666663</v>
      </c>
      <c r="U10" s="17">
        <v>4.1666666666666664E-2</v>
      </c>
      <c r="V10" s="18">
        <f t="shared" si="8"/>
        <v>0.37499999999999994</v>
      </c>
      <c r="W10" s="19"/>
      <c r="X10" s="34">
        <v>43198</v>
      </c>
      <c r="Y10" s="52"/>
      <c r="Z10" s="52"/>
      <c r="AA10" s="52"/>
      <c r="AB10" s="53"/>
      <c r="AC10" s="54"/>
      <c r="AD10" s="34">
        <v>43228</v>
      </c>
      <c r="AE10" s="17">
        <v>0.29166666666666669</v>
      </c>
      <c r="AF10" s="78">
        <v>0.73958333333333337</v>
      </c>
      <c r="AG10" s="17">
        <v>4.1666666666666664E-2</v>
      </c>
      <c r="AH10" s="18">
        <f t="shared" ref="AH10:AH11" si="9">AF10-AE10-AG10</f>
        <v>0.40625</v>
      </c>
      <c r="AI10" s="19"/>
      <c r="AJ10" s="34">
        <v>43259</v>
      </c>
      <c r="AK10" s="17"/>
      <c r="AL10" s="17"/>
      <c r="AM10" s="17"/>
      <c r="AN10" s="18"/>
      <c r="AO10" s="19"/>
    </row>
    <row r="11" spans="1:41" x14ac:dyDescent="0.25">
      <c r="A11" s="25" t="s">
        <v>15</v>
      </c>
      <c r="B11" s="23"/>
      <c r="C11" s="24"/>
      <c r="D11" s="24">
        <f t="shared" si="5"/>
        <v>0</v>
      </c>
      <c r="F11" s="34">
        <v>43109</v>
      </c>
      <c r="G11" s="17">
        <v>0.3125</v>
      </c>
      <c r="H11" s="17">
        <v>0.72916666666666663</v>
      </c>
      <c r="I11" s="17">
        <v>4.1666666666666664E-2</v>
      </c>
      <c r="J11" s="18">
        <f t="shared" ref="J11:J13" si="10">H11-G11-I11</f>
        <v>0.37499999999999994</v>
      </c>
      <c r="K11" s="19"/>
      <c r="L11" s="34">
        <v>43140</v>
      </c>
      <c r="M11" s="17"/>
      <c r="N11" s="17"/>
      <c r="O11" s="17"/>
      <c r="P11" s="18"/>
      <c r="Q11" s="19"/>
      <c r="R11" s="34">
        <v>43168</v>
      </c>
      <c r="S11" s="17"/>
      <c r="T11" s="17"/>
      <c r="U11" s="17"/>
      <c r="V11" s="18"/>
      <c r="W11" s="19"/>
      <c r="X11" s="34">
        <v>43199</v>
      </c>
      <c r="Y11" s="17"/>
      <c r="Z11" s="17"/>
      <c r="AA11" s="17"/>
      <c r="AB11" s="18"/>
      <c r="AC11" s="19"/>
      <c r="AD11" s="34">
        <v>43229</v>
      </c>
      <c r="AE11" s="17">
        <v>0.29166666666666669</v>
      </c>
      <c r="AF11" s="17">
        <v>0.70833333333333337</v>
      </c>
      <c r="AG11" s="17">
        <v>4.1666666666666664E-2</v>
      </c>
      <c r="AH11" s="18">
        <f t="shared" si="9"/>
        <v>0.375</v>
      </c>
      <c r="AI11" s="19"/>
      <c r="AJ11" s="34">
        <v>43260</v>
      </c>
      <c r="AK11" s="52"/>
      <c r="AL11" s="52"/>
      <c r="AM11" s="52"/>
      <c r="AN11" s="53"/>
      <c r="AO11" s="54"/>
    </row>
    <row r="12" spans="1:41" x14ac:dyDescent="0.25">
      <c r="A12" s="25" t="s">
        <v>16</v>
      </c>
      <c r="B12" s="23"/>
      <c r="C12" s="24"/>
      <c r="D12" s="24">
        <f t="shared" si="5"/>
        <v>0</v>
      </c>
      <c r="F12" s="34">
        <v>43110</v>
      </c>
      <c r="G12" s="17">
        <v>0.3125</v>
      </c>
      <c r="H12" s="17">
        <v>0.72916666666666663</v>
      </c>
      <c r="I12" s="17">
        <v>4.1666666666666664E-2</v>
      </c>
      <c r="J12" s="18">
        <f t="shared" si="10"/>
        <v>0.37499999999999994</v>
      </c>
      <c r="K12" s="19"/>
      <c r="L12" s="34">
        <v>43141</v>
      </c>
      <c r="M12" s="52"/>
      <c r="N12" s="52"/>
      <c r="O12" s="52"/>
      <c r="P12" s="53"/>
      <c r="Q12" s="54"/>
      <c r="R12" s="34">
        <v>43169</v>
      </c>
      <c r="S12" s="52"/>
      <c r="T12" s="52"/>
      <c r="U12" s="52"/>
      <c r="V12" s="53"/>
      <c r="W12" s="54"/>
      <c r="X12" s="34">
        <v>43200</v>
      </c>
      <c r="Y12" s="17">
        <v>0.3125</v>
      </c>
      <c r="Z12" s="78">
        <v>0.77083333333333337</v>
      </c>
      <c r="AA12" s="17">
        <v>4.1666666666666664E-2</v>
      </c>
      <c r="AB12" s="18">
        <f t="shared" ref="AB12:AB14" si="11">Z12-Y12-AA12</f>
        <v>0.41666666666666669</v>
      </c>
      <c r="AC12" s="19"/>
      <c r="AD12" s="34">
        <v>43230</v>
      </c>
      <c r="AE12" s="35"/>
      <c r="AF12" s="35"/>
      <c r="AG12" s="35"/>
      <c r="AH12" s="36"/>
      <c r="AI12" s="51" t="s">
        <v>30</v>
      </c>
      <c r="AJ12" s="34">
        <v>43261</v>
      </c>
      <c r="AK12" s="52"/>
      <c r="AL12" s="52"/>
      <c r="AM12" s="52"/>
      <c r="AN12" s="53"/>
      <c r="AO12" s="54"/>
    </row>
    <row r="13" spans="1:41" x14ac:dyDescent="0.25">
      <c r="A13" s="25" t="s">
        <v>17</v>
      </c>
      <c r="B13" s="23"/>
      <c r="C13" s="24"/>
      <c r="D13" s="24">
        <f t="shared" si="5"/>
        <v>0</v>
      </c>
      <c r="F13" s="34">
        <v>43111</v>
      </c>
      <c r="G13" s="17">
        <v>0.3125</v>
      </c>
      <c r="H13" s="78">
        <v>0.83333333333333337</v>
      </c>
      <c r="I13" s="17">
        <v>4.1666666666666664E-2</v>
      </c>
      <c r="J13" s="18">
        <f t="shared" si="10"/>
        <v>0.47916666666666669</v>
      </c>
      <c r="K13" s="19"/>
      <c r="L13" s="34">
        <v>43142</v>
      </c>
      <c r="M13" s="52"/>
      <c r="N13" s="52"/>
      <c r="O13" s="52"/>
      <c r="P13" s="53"/>
      <c r="Q13" s="54"/>
      <c r="R13" s="34">
        <v>43170</v>
      </c>
      <c r="S13" s="52"/>
      <c r="T13" s="52"/>
      <c r="U13" s="52"/>
      <c r="V13" s="53"/>
      <c r="W13" s="54"/>
      <c r="X13" s="34">
        <v>43201</v>
      </c>
      <c r="Y13" s="17">
        <v>0.3125</v>
      </c>
      <c r="Z13" s="95">
        <v>0.70833333333333337</v>
      </c>
      <c r="AA13" s="17">
        <v>4.1666666666666664E-2</v>
      </c>
      <c r="AB13" s="18">
        <f t="shared" si="11"/>
        <v>0.35416666666666669</v>
      </c>
      <c r="AC13" s="96" t="s">
        <v>85</v>
      </c>
      <c r="AD13" s="34">
        <v>43231</v>
      </c>
      <c r="AE13" s="17"/>
      <c r="AF13" s="17"/>
      <c r="AG13" s="17"/>
      <c r="AH13" s="18"/>
      <c r="AI13" s="19"/>
      <c r="AJ13" s="34">
        <v>43262</v>
      </c>
      <c r="AK13" s="17"/>
      <c r="AL13" s="17"/>
      <c r="AM13" s="17"/>
      <c r="AN13" s="18"/>
      <c r="AO13" s="19"/>
    </row>
    <row r="14" spans="1:41" x14ac:dyDescent="0.25">
      <c r="A14" s="25" t="s">
        <v>18</v>
      </c>
      <c r="B14" s="23"/>
      <c r="C14" s="24"/>
      <c r="D14" s="24">
        <f t="shared" si="5"/>
        <v>0</v>
      </c>
      <c r="F14" s="34">
        <v>43112</v>
      </c>
      <c r="G14" s="17"/>
      <c r="H14" s="17"/>
      <c r="I14" s="17"/>
      <c r="J14" s="18"/>
      <c r="K14" s="19"/>
      <c r="L14" s="34">
        <v>43143</v>
      </c>
      <c r="M14" s="17"/>
      <c r="N14" s="17"/>
      <c r="O14" s="17"/>
      <c r="P14" s="18"/>
      <c r="Q14" s="19"/>
      <c r="R14" s="34">
        <v>43171</v>
      </c>
      <c r="S14" s="17"/>
      <c r="T14" s="17"/>
      <c r="U14" s="17"/>
      <c r="V14" s="18"/>
      <c r="W14" s="19"/>
      <c r="X14" s="34">
        <v>43202</v>
      </c>
      <c r="Y14" s="17">
        <v>0.3125</v>
      </c>
      <c r="Z14" s="78">
        <v>0.77083333333333337</v>
      </c>
      <c r="AA14" s="17">
        <v>4.1666666666666664E-2</v>
      </c>
      <c r="AB14" s="18">
        <f t="shared" si="11"/>
        <v>0.41666666666666669</v>
      </c>
      <c r="AC14" s="19"/>
      <c r="AD14" s="34">
        <v>43232</v>
      </c>
      <c r="AE14" s="52"/>
      <c r="AF14" s="52"/>
      <c r="AG14" s="52"/>
      <c r="AH14" s="53"/>
      <c r="AI14" s="54"/>
      <c r="AJ14" s="34">
        <v>43263</v>
      </c>
      <c r="AK14" s="17">
        <v>0.29166666666666669</v>
      </c>
      <c r="AL14" s="17">
        <v>0.70833333333333337</v>
      </c>
      <c r="AM14" s="17">
        <v>4.1666666666666664E-2</v>
      </c>
      <c r="AN14" s="18">
        <f t="shared" ref="AN14:AN16" si="12">AL14-AK14-AM14</f>
        <v>0.375</v>
      </c>
      <c r="AO14" s="19"/>
    </row>
    <row r="15" spans="1:41" x14ac:dyDescent="0.25">
      <c r="A15" s="25" t="s">
        <v>19</v>
      </c>
      <c r="B15" s="23"/>
      <c r="C15" s="24"/>
      <c r="D15" s="24">
        <f t="shared" si="5"/>
        <v>0</v>
      </c>
      <c r="F15" s="34">
        <v>43113</v>
      </c>
      <c r="G15" s="52"/>
      <c r="H15" s="52"/>
      <c r="I15" s="52"/>
      <c r="J15" s="53"/>
      <c r="K15" s="54"/>
      <c r="L15" s="34">
        <v>43144</v>
      </c>
      <c r="M15" s="17">
        <v>0.3125</v>
      </c>
      <c r="N15" s="17">
        <v>0.72916666666666663</v>
      </c>
      <c r="O15" s="17">
        <v>4.1666666666666664E-2</v>
      </c>
      <c r="P15" s="18">
        <f t="shared" ref="P15:P30" si="13">N15-M15-O15</f>
        <v>0.37499999999999994</v>
      </c>
      <c r="Q15" s="19"/>
      <c r="R15" s="34">
        <v>43172</v>
      </c>
      <c r="S15" s="17">
        <v>0.3125</v>
      </c>
      <c r="T15" s="17">
        <v>0.72916666666666663</v>
      </c>
      <c r="U15" s="17">
        <v>4.1666666666666664E-2</v>
      </c>
      <c r="V15" s="18">
        <f t="shared" ref="V15:V24" si="14">T15-S15-U15</f>
        <v>0.37499999999999994</v>
      </c>
      <c r="W15" s="19"/>
      <c r="X15" s="34">
        <v>43203</v>
      </c>
      <c r="Y15" s="17"/>
      <c r="Z15" s="17"/>
      <c r="AA15" s="17"/>
      <c r="AB15" s="18"/>
      <c r="AC15" s="19"/>
      <c r="AD15" s="34">
        <v>43233</v>
      </c>
      <c r="AE15" s="52"/>
      <c r="AF15" s="52"/>
      <c r="AG15" s="52"/>
      <c r="AH15" s="53"/>
      <c r="AI15" s="54"/>
      <c r="AJ15" s="34">
        <v>43264</v>
      </c>
      <c r="AK15" s="17">
        <v>0.29166666666666669</v>
      </c>
      <c r="AL15" s="17">
        <v>0.70833333333333337</v>
      </c>
      <c r="AM15" s="17">
        <v>4.1666666666666664E-2</v>
      </c>
      <c r="AN15" s="18">
        <f t="shared" si="12"/>
        <v>0.375</v>
      </c>
      <c r="AO15" s="19"/>
    </row>
    <row r="16" spans="1:41" x14ac:dyDescent="0.25">
      <c r="A16" s="25" t="s">
        <v>20</v>
      </c>
      <c r="B16" s="23"/>
      <c r="C16" s="24"/>
      <c r="D16" s="24">
        <f t="shared" si="5"/>
        <v>0</v>
      </c>
      <c r="F16" s="34">
        <v>43114</v>
      </c>
      <c r="G16" s="52"/>
      <c r="H16" s="52"/>
      <c r="I16" s="52"/>
      <c r="J16" s="53"/>
      <c r="K16" s="54"/>
      <c r="L16" s="34">
        <v>43145</v>
      </c>
      <c r="M16" s="17">
        <v>0.3125</v>
      </c>
      <c r="N16" s="17">
        <v>0.72916666666666663</v>
      </c>
      <c r="O16" s="17">
        <v>4.1666666666666664E-2</v>
      </c>
      <c r="P16" s="18">
        <f t="shared" si="13"/>
        <v>0.37499999999999994</v>
      </c>
      <c r="Q16" s="19"/>
      <c r="R16" s="34">
        <v>43173</v>
      </c>
      <c r="S16" s="17">
        <v>0.3125</v>
      </c>
      <c r="T16" s="17">
        <v>0.72916666666666663</v>
      </c>
      <c r="U16" s="17">
        <v>4.1666666666666664E-2</v>
      </c>
      <c r="V16" s="18">
        <f t="shared" si="14"/>
        <v>0.37499999999999994</v>
      </c>
      <c r="W16" s="19"/>
      <c r="X16" s="34">
        <v>43204</v>
      </c>
      <c r="Y16" s="52"/>
      <c r="Z16" s="52"/>
      <c r="AA16" s="52"/>
      <c r="AB16" s="53"/>
      <c r="AC16" s="54"/>
      <c r="AD16" s="34">
        <v>43234</v>
      </c>
      <c r="AE16" s="17"/>
      <c r="AF16" s="17"/>
      <c r="AG16" s="17"/>
      <c r="AH16" s="18"/>
      <c r="AI16" s="19"/>
      <c r="AJ16" s="34">
        <v>43265</v>
      </c>
      <c r="AK16" s="17">
        <v>0.29166666666666669</v>
      </c>
      <c r="AL16" s="17">
        <v>0.70833333333333337</v>
      </c>
      <c r="AM16" s="17">
        <v>4.1666666666666664E-2</v>
      </c>
      <c r="AN16" s="18">
        <f t="shared" si="12"/>
        <v>0.375</v>
      </c>
      <c r="AO16" s="19"/>
    </row>
    <row r="17" spans="1:41" ht="15.75" thickBot="1" x14ac:dyDescent="0.3">
      <c r="A17" s="26" t="s">
        <v>21</v>
      </c>
      <c r="B17" s="23"/>
      <c r="C17" s="24"/>
      <c r="D17" s="24">
        <f t="shared" si="5"/>
        <v>0</v>
      </c>
      <c r="F17" s="34">
        <v>43115</v>
      </c>
      <c r="G17" s="17"/>
      <c r="H17" s="17"/>
      <c r="I17" s="17"/>
      <c r="J17" s="18"/>
      <c r="K17" s="19"/>
      <c r="L17" s="34">
        <v>43146</v>
      </c>
      <c r="M17" s="78">
        <v>0.20833333333333334</v>
      </c>
      <c r="N17" s="78">
        <v>0.875</v>
      </c>
      <c r="O17" s="17">
        <v>4.1666666666666664E-2</v>
      </c>
      <c r="P17" s="18">
        <f t="shared" si="13"/>
        <v>0.625</v>
      </c>
      <c r="Q17" s="19"/>
      <c r="R17" s="34">
        <v>43174</v>
      </c>
      <c r="S17" s="17">
        <v>0.3125</v>
      </c>
      <c r="T17" s="17">
        <v>0.72916666666666663</v>
      </c>
      <c r="U17" s="17">
        <v>4.1666666666666664E-2</v>
      </c>
      <c r="V17" s="18">
        <f t="shared" si="14"/>
        <v>0.37499999999999994</v>
      </c>
      <c r="W17" s="19"/>
      <c r="X17" s="34">
        <v>43205</v>
      </c>
      <c r="Y17" s="52"/>
      <c r="Z17" s="52"/>
      <c r="AA17" s="52"/>
      <c r="AB17" s="53"/>
      <c r="AC17" s="54"/>
      <c r="AD17" s="34">
        <v>43235</v>
      </c>
      <c r="AE17" s="17">
        <v>0.29166666666666669</v>
      </c>
      <c r="AF17" s="17">
        <v>0.70833333333333337</v>
      </c>
      <c r="AG17" s="17">
        <v>4.1666666666666664E-2</v>
      </c>
      <c r="AH17" s="18">
        <f t="shared" ref="AH17:AH19" si="15">AF17-AE17-AG17</f>
        <v>0.375</v>
      </c>
      <c r="AI17" s="19"/>
      <c r="AJ17" s="34">
        <v>43266</v>
      </c>
      <c r="AK17" s="17"/>
      <c r="AL17" s="17"/>
      <c r="AM17" s="17"/>
      <c r="AN17" s="18"/>
      <c r="AO17" s="19"/>
    </row>
    <row r="18" spans="1:41" x14ac:dyDescent="0.25">
      <c r="A18" s="37"/>
      <c r="B18" s="37"/>
      <c r="C18" s="37"/>
      <c r="D18" s="37"/>
      <c r="F18" s="34">
        <v>43116</v>
      </c>
      <c r="G18" s="17">
        <v>0.3125</v>
      </c>
      <c r="H18" s="17">
        <v>0.72916666666666663</v>
      </c>
      <c r="I18" s="17">
        <v>4.1666666666666664E-2</v>
      </c>
      <c r="J18" s="18">
        <f t="shared" ref="J18:J20" si="16">H18-G18-I18</f>
        <v>0.37499999999999994</v>
      </c>
      <c r="K18" s="19"/>
      <c r="L18" s="34">
        <v>43147</v>
      </c>
      <c r="M18" s="17"/>
      <c r="N18" s="17"/>
      <c r="O18" s="17"/>
      <c r="P18" s="18"/>
      <c r="Q18" s="19"/>
      <c r="R18" s="34">
        <v>43175</v>
      </c>
      <c r="S18" s="17"/>
      <c r="T18" s="17"/>
      <c r="U18" s="17"/>
      <c r="V18" s="18"/>
      <c r="W18" s="19"/>
      <c r="X18" s="34">
        <v>43206</v>
      </c>
      <c r="Y18" s="17"/>
      <c r="Z18" s="17"/>
      <c r="AA18" s="17"/>
      <c r="AB18" s="18"/>
      <c r="AC18" s="19"/>
      <c r="AD18" s="34">
        <v>43236</v>
      </c>
      <c r="AE18" s="17">
        <v>0.29166666666666669</v>
      </c>
      <c r="AF18" s="17">
        <v>0.70833333333333337</v>
      </c>
      <c r="AG18" s="17">
        <v>4.1666666666666664E-2</v>
      </c>
      <c r="AH18" s="18">
        <f t="shared" si="15"/>
        <v>0.375</v>
      </c>
      <c r="AI18" s="19"/>
      <c r="AJ18" s="34">
        <v>43267</v>
      </c>
      <c r="AK18" s="52"/>
      <c r="AL18" s="52"/>
      <c r="AM18" s="52"/>
      <c r="AN18" s="53"/>
      <c r="AO18" s="54"/>
    </row>
    <row r="19" spans="1:41" x14ac:dyDescent="0.25">
      <c r="A19" s="38" t="s">
        <v>32</v>
      </c>
      <c r="B19" s="37"/>
      <c r="C19" s="37"/>
      <c r="D19" s="69">
        <f>SUM(D3:D17)</f>
        <v>36</v>
      </c>
      <c r="F19" s="34">
        <v>43117</v>
      </c>
      <c r="G19" s="17">
        <v>0.3125</v>
      </c>
      <c r="H19" s="17">
        <v>0.72916666666666663</v>
      </c>
      <c r="I19" s="17">
        <v>4.1666666666666664E-2</v>
      </c>
      <c r="J19" s="18">
        <f t="shared" si="16"/>
        <v>0.37499999999999994</v>
      </c>
      <c r="K19" s="19"/>
      <c r="L19" s="34">
        <v>43148</v>
      </c>
      <c r="M19" s="52"/>
      <c r="N19" s="52"/>
      <c r="O19" s="52"/>
      <c r="P19" s="53"/>
      <c r="Q19" s="54"/>
      <c r="R19" s="34">
        <v>43176</v>
      </c>
      <c r="S19" s="52"/>
      <c r="T19" s="52"/>
      <c r="U19" s="52"/>
      <c r="V19" s="53"/>
      <c r="W19" s="54"/>
      <c r="X19" s="34">
        <v>43207</v>
      </c>
      <c r="Y19" s="17">
        <v>0.3125</v>
      </c>
      <c r="Z19" s="17">
        <v>0.72916666666666663</v>
      </c>
      <c r="AA19" s="17">
        <v>4.1666666666666664E-2</v>
      </c>
      <c r="AB19" s="18">
        <f t="shared" ref="AB19:AB21" si="17">Z19-Y19-AA19</f>
        <v>0.37499999999999994</v>
      </c>
      <c r="AC19" s="19"/>
      <c r="AD19" s="34">
        <v>43237</v>
      </c>
      <c r="AE19" s="17">
        <v>0.29166666666666669</v>
      </c>
      <c r="AF19" s="17">
        <v>0.72916666666666663</v>
      </c>
      <c r="AG19" s="78">
        <v>4.1666666666666664E-2</v>
      </c>
      <c r="AH19" s="18">
        <f t="shared" si="15"/>
        <v>0.39583333333333326</v>
      </c>
      <c r="AI19" s="19"/>
      <c r="AJ19" s="34">
        <v>43268</v>
      </c>
      <c r="AK19" s="52"/>
      <c r="AL19" s="52"/>
      <c r="AM19" s="52"/>
      <c r="AN19" s="53"/>
      <c r="AO19" s="54"/>
    </row>
    <row r="20" spans="1:41" x14ac:dyDescent="0.25">
      <c r="A20" s="37"/>
      <c r="B20" s="37"/>
      <c r="C20" s="37"/>
      <c r="D20" s="37"/>
      <c r="F20" s="34">
        <v>43118</v>
      </c>
      <c r="G20" s="17">
        <v>0.3125</v>
      </c>
      <c r="H20" s="78">
        <v>0.77083333333333337</v>
      </c>
      <c r="I20" s="17">
        <v>4.1666666666666664E-2</v>
      </c>
      <c r="J20" s="18">
        <f t="shared" si="16"/>
        <v>0.41666666666666669</v>
      </c>
      <c r="K20" s="19"/>
      <c r="L20" s="34">
        <v>43149</v>
      </c>
      <c r="M20" s="52"/>
      <c r="N20" s="52"/>
      <c r="O20" s="52"/>
      <c r="P20" s="53"/>
      <c r="Q20" s="54"/>
      <c r="R20" s="34">
        <v>43177</v>
      </c>
      <c r="S20" s="52"/>
      <c r="T20" s="52"/>
      <c r="U20" s="52"/>
      <c r="V20" s="53"/>
      <c r="W20" s="54"/>
      <c r="X20" s="34">
        <v>43208</v>
      </c>
      <c r="Y20" s="17">
        <v>0.3125</v>
      </c>
      <c r="Z20" s="17">
        <v>0.72916666666666663</v>
      </c>
      <c r="AA20" s="17">
        <v>4.1666666666666664E-2</v>
      </c>
      <c r="AB20" s="18">
        <f t="shared" si="17"/>
        <v>0.37499999999999994</v>
      </c>
      <c r="AC20" s="19"/>
      <c r="AD20" s="34">
        <v>43238</v>
      </c>
      <c r="AE20" s="17"/>
      <c r="AF20" s="17"/>
      <c r="AG20" s="17"/>
      <c r="AH20" s="18"/>
      <c r="AI20" s="19"/>
      <c r="AJ20" s="34">
        <v>43269</v>
      </c>
      <c r="AK20" s="17"/>
      <c r="AL20" s="17"/>
      <c r="AM20" s="17"/>
      <c r="AN20" s="18"/>
      <c r="AO20" s="19"/>
    </row>
    <row r="21" spans="1:41" x14ac:dyDescent="0.25">
      <c r="A21" s="38" t="s">
        <v>26</v>
      </c>
      <c r="B21" s="37"/>
      <c r="C21" s="37"/>
      <c r="D21" s="37"/>
      <c r="F21" s="34">
        <v>43119</v>
      </c>
      <c r="G21" s="17"/>
      <c r="H21" s="17"/>
      <c r="I21" s="17"/>
      <c r="J21" s="18"/>
      <c r="K21" s="19"/>
      <c r="L21" s="34">
        <v>43150</v>
      </c>
      <c r="M21" s="17"/>
      <c r="N21" s="17"/>
      <c r="O21" s="17"/>
      <c r="P21" s="18"/>
      <c r="Q21" s="19"/>
      <c r="R21" s="34">
        <v>43178</v>
      </c>
      <c r="S21" s="17"/>
      <c r="T21" s="17"/>
      <c r="U21" s="17"/>
      <c r="V21" s="18"/>
      <c r="W21" s="19"/>
      <c r="X21" s="34">
        <v>43209</v>
      </c>
      <c r="Y21" s="17">
        <v>0.3125</v>
      </c>
      <c r="Z21" s="78">
        <v>0.77083333333333337</v>
      </c>
      <c r="AA21" s="17">
        <v>4.1666666666666664E-2</v>
      </c>
      <c r="AB21" s="18">
        <f t="shared" si="17"/>
        <v>0.41666666666666669</v>
      </c>
      <c r="AC21" s="19"/>
      <c r="AD21" s="34">
        <v>43239</v>
      </c>
      <c r="AE21" s="52"/>
      <c r="AF21" s="52"/>
      <c r="AG21" s="52"/>
      <c r="AH21" s="53"/>
      <c r="AI21" s="54"/>
      <c r="AJ21" s="34">
        <v>43270</v>
      </c>
      <c r="AK21" s="17">
        <v>0.29166666666666669</v>
      </c>
      <c r="AL21" s="17">
        <v>0.70833333333333337</v>
      </c>
      <c r="AM21" s="17">
        <v>4.1666666666666664E-2</v>
      </c>
      <c r="AN21" s="18">
        <f t="shared" ref="AN21:AN23" si="18">AL21-AK21-AM21</f>
        <v>0.375</v>
      </c>
      <c r="AO21" s="19"/>
    </row>
    <row r="22" spans="1:41" x14ac:dyDescent="0.25">
      <c r="A22" s="43">
        <v>43145</v>
      </c>
      <c r="B22" s="41"/>
      <c r="C22" s="41"/>
      <c r="D22" s="103">
        <v>-9</v>
      </c>
      <c r="E22" s="56"/>
      <c r="F22" s="34">
        <v>43120</v>
      </c>
      <c r="G22" s="52"/>
      <c r="H22" s="52"/>
      <c r="I22" s="52"/>
      <c r="J22" s="53"/>
      <c r="K22" s="54"/>
      <c r="L22" s="34">
        <v>43151</v>
      </c>
      <c r="M22" s="17">
        <v>0.3125</v>
      </c>
      <c r="N22" s="78">
        <v>0.79166666666666663</v>
      </c>
      <c r="O22" s="17">
        <v>4.1666666666666664E-2</v>
      </c>
      <c r="P22" s="18">
        <f t="shared" si="13"/>
        <v>0.43749999999999994</v>
      </c>
      <c r="Q22" s="19"/>
      <c r="R22" s="34">
        <v>43179</v>
      </c>
      <c r="S22" s="17">
        <v>0.3125</v>
      </c>
      <c r="T22" s="17">
        <v>0.72916666666666663</v>
      </c>
      <c r="U22" s="17">
        <v>4.1666666666666664E-2</v>
      </c>
      <c r="V22" s="18">
        <f t="shared" si="14"/>
        <v>0.37499999999999994</v>
      </c>
      <c r="W22" s="19"/>
      <c r="X22" s="34">
        <v>43210</v>
      </c>
      <c r="Y22" s="17"/>
      <c r="Z22" s="17"/>
      <c r="AA22" s="17"/>
      <c r="AB22" s="18"/>
      <c r="AC22" s="19"/>
      <c r="AD22" s="34">
        <v>43240</v>
      </c>
      <c r="AE22" s="52"/>
      <c r="AF22" s="52"/>
      <c r="AG22" s="52"/>
      <c r="AH22" s="53"/>
      <c r="AI22" s="54"/>
      <c r="AJ22" s="34">
        <v>43271</v>
      </c>
      <c r="AK22" s="17">
        <v>0.29166666666666669</v>
      </c>
      <c r="AL22" s="17">
        <v>0.70833333333333337</v>
      </c>
      <c r="AM22" s="17">
        <v>4.1666666666666664E-2</v>
      </c>
      <c r="AN22" s="18">
        <f t="shared" si="18"/>
        <v>0.375</v>
      </c>
      <c r="AO22" s="19"/>
    </row>
    <row r="23" spans="1:41" x14ac:dyDescent="0.25">
      <c r="A23" s="63">
        <v>43250</v>
      </c>
      <c r="B23" s="64"/>
      <c r="C23" s="64"/>
      <c r="D23" s="103">
        <v>-9</v>
      </c>
      <c r="E23" s="65"/>
      <c r="F23" s="34">
        <v>43121</v>
      </c>
      <c r="G23" s="52"/>
      <c r="H23" s="52"/>
      <c r="I23" s="52"/>
      <c r="J23" s="53"/>
      <c r="K23" s="54"/>
      <c r="L23" s="34">
        <v>43152</v>
      </c>
      <c r="M23" s="17">
        <v>0.3125</v>
      </c>
      <c r="N23" s="17">
        <v>0.72916666666666663</v>
      </c>
      <c r="O23" s="17">
        <v>4.1666666666666664E-2</v>
      </c>
      <c r="P23" s="18">
        <f t="shared" si="13"/>
        <v>0.37499999999999994</v>
      </c>
      <c r="Q23" s="19"/>
      <c r="R23" s="34">
        <v>43180</v>
      </c>
      <c r="S23" s="17">
        <v>0.3125</v>
      </c>
      <c r="T23" s="17">
        <v>0.72916666666666663</v>
      </c>
      <c r="U23" s="17">
        <v>4.1666666666666664E-2</v>
      </c>
      <c r="V23" s="18">
        <f t="shared" si="14"/>
        <v>0.37499999999999994</v>
      </c>
      <c r="W23" s="19"/>
      <c r="X23" s="34">
        <v>43211</v>
      </c>
      <c r="Y23" s="52"/>
      <c r="Z23" s="52"/>
      <c r="AA23" s="52"/>
      <c r="AB23" s="53"/>
      <c r="AC23" s="54"/>
      <c r="AD23" s="34">
        <v>43241</v>
      </c>
      <c r="AE23" s="35"/>
      <c r="AF23" s="35"/>
      <c r="AG23" s="35"/>
      <c r="AH23" s="36"/>
      <c r="AI23" s="51" t="s">
        <v>30</v>
      </c>
      <c r="AJ23" s="34">
        <v>43272</v>
      </c>
      <c r="AK23" s="17">
        <v>0.29166666666666669</v>
      </c>
      <c r="AL23" s="17">
        <v>0.70833333333333337</v>
      </c>
      <c r="AM23" s="17">
        <v>4.1666666666666664E-2</v>
      </c>
      <c r="AN23" s="18">
        <f t="shared" si="18"/>
        <v>0.375</v>
      </c>
      <c r="AO23" s="19"/>
    </row>
    <row r="24" spans="1:41" x14ac:dyDescent="0.25">
      <c r="A24" s="63"/>
      <c r="B24" s="64"/>
      <c r="C24" s="64"/>
      <c r="D24" s="103"/>
      <c r="E24" s="65"/>
      <c r="F24" s="34">
        <v>43122</v>
      </c>
      <c r="G24" s="17"/>
      <c r="H24" s="17"/>
      <c r="I24" s="17"/>
      <c r="J24" s="18"/>
      <c r="K24" s="19"/>
      <c r="L24" s="34">
        <v>43153</v>
      </c>
      <c r="M24" s="17">
        <v>0.3125</v>
      </c>
      <c r="N24" s="17">
        <v>0.72916666666666663</v>
      </c>
      <c r="O24" s="17">
        <v>4.1666666666666664E-2</v>
      </c>
      <c r="P24" s="18">
        <f t="shared" si="13"/>
        <v>0.37499999999999994</v>
      </c>
      <c r="Q24" s="19"/>
      <c r="R24" s="34">
        <v>43181</v>
      </c>
      <c r="S24" s="17">
        <v>0.3125</v>
      </c>
      <c r="T24" s="17">
        <v>0.72916666666666663</v>
      </c>
      <c r="U24" s="17">
        <v>4.1666666666666664E-2</v>
      </c>
      <c r="V24" s="18">
        <f t="shared" si="14"/>
        <v>0.37499999999999994</v>
      </c>
      <c r="W24" s="19"/>
      <c r="X24" s="34">
        <v>43212</v>
      </c>
      <c r="Y24" s="52"/>
      <c r="Z24" s="52"/>
      <c r="AA24" s="52"/>
      <c r="AB24" s="53"/>
      <c r="AC24" s="54"/>
      <c r="AD24" s="34">
        <v>43242</v>
      </c>
      <c r="AE24" s="17">
        <v>0.29166666666666669</v>
      </c>
      <c r="AF24" s="17">
        <v>0.72916666666666663</v>
      </c>
      <c r="AG24" s="78">
        <v>4.1666666666666664E-2</v>
      </c>
      <c r="AH24" s="18">
        <f t="shared" ref="AH24:AH26" si="19">AF24-AE24-AG24</f>
        <v>0.39583333333333326</v>
      </c>
      <c r="AI24" s="19"/>
      <c r="AJ24" s="34">
        <v>43273</v>
      </c>
      <c r="AK24" s="17"/>
      <c r="AL24" s="17"/>
      <c r="AM24" s="17"/>
      <c r="AN24" s="18"/>
      <c r="AO24" s="19"/>
    </row>
    <row r="25" spans="1:41" x14ac:dyDescent="0.25">
      <c r="A25" s="66"/>
      <c r="B25" s="64"/>
      <c r="C25" s="64"/>
      <c r="D25" s="103"/>
      <c r="E25" s="65"/>
      <c r="F25" s="34">
        <v>43123</v>
      </c>
      <c r="G25" s="78">
        <v>0.22916666666666666</v>
      </c>
      <c r="H25" s="78">
        <v>0.89583333333333337</v>
      </c>
      <c r="I25" s="17">
        <v>4.1666666666666664E-2</v>
      </c>
      <c r="J25" s="18">
        <f t="shared" ref="J25:J27" si="20">H25-G25-I25</f>
        <v>0.62500000000000011</v>
      </c>
      <c r="K25" s="19"/>
      <c r="L25" s="34">
        <v>43154</v>
      </c>
      <c r="M25" s="17"/>
      <c r="N25" s="17"/>
      <c r="O25" s="17"/>
      <c r="P25" s="18"/>
      <c r="Q25" s="19"/>
      <c r="R25" s="34">
        <v>43182</v>
      </c>
      <c r="S25" s="17"/>
      <c r="T25" s="17"/>
      <c r="U25" s="17"/>
      <c r="V25" s="18"/>
      <c r="W25" s="19"/>
      <c r="X25" s="34">
        <v>43213</v>
      </c>
      <c r="Y25" s="17"/>
      <c r="Z25" s="17"/>
      <c r="AA25" s="17"/>
      <c r="AB25" s="18"/>
      <c r="AC25" s="19"/>
      <c r="AD25" s="34">
        <v>43243</v>
      </c>
      <c r="AE25" s="17">
        <v>0.29166666666666669</v>
      </c>
      <c r="AF25" s="17">
        <v>0.70833333333333337</v>
      </c>
      <c r="AG25" s="17">
        <v>4.1666666666666664E-2</v>
      </c>
      <c r="AH25" s="18">
        <f t="shared" si="19"/>
        <v>0.375</v>
      </c>
      <c r="AI25" s="19"/>
      <c r="AJ25" s="34">
        <v>43274</v>
      </c>
      <c r="AK25" s="52"/>
      <c r="AL25" s="52"/>
      <c r="AM25" s="52"/>
      <c r="AN25" s="53"/>
      <c r="AO25" s="54"/>
    </row>
    <row r="26" spans="1:41" x14ac:dyDescent="0.25">
      <c r="A26" s="66"/>
      <c r="B26" s="64"/>
      <c r="C26" s="64"/>
      <c r="D26" s="103"/>
      <c r="E26" s="65"/>
      <c r="F26" s="34">
        <v>43124</v>
      </c>
      <c r="G26" s="17">
        <v>0.3125</v>
      </c>
      <c r="H26" s="78">
        <v>0.77083333333333337</v>
      </c>
      <c r="I26" s="17">
        <v>4.1666666666666664E-2</v>
      </c>
      <c r="J26" s="18">
        <f t="shared" si="20"/>
        <v>0.41666666666666669</v>
      </c>
      <c r="K26" s="19"/>
      <c r="L26" s="34">
        <v>43155</v>
      </c>
      <c r="M26" s="52"/>
      <c r="N26" s="52"/>
      <c r="O26" s="52"/>
      <c r="P26" s="53"/>
      <c r="Q26" s="54"/>
      <c r="R26" s="34">
        <v>43183</v>
      </c>
      <c r="S26" s="52"/>
      <c r="T26" s="52"/>
      <c r="U26" s="52"/>
      <c r="V26" s="53"/>
      <c r="W26" s="54"/>
      <c r="X26" s="34">
        <v>43214</v>
      </c>
      <c r="Y26" s="17">
        <v>0.3125</v>
      </c>
      <c r="Z26" s="78">
        <v>0.73958333333333337</v>
      </c>
      <c r="AA26" s="17">
        <v>4.1666666666666664E-2</v>
      </c>
      <c r="AB26" s="18">
        <f t="shared" ref="AB26:AB28" si="21">Z26-Y26-AA26</f>
        <v>0.38541666666666669</v>
      </c>
      <c r="AC26" s="19"/>
      <c r="AD26" s="34">
        <v>43244</v>
      </c>
      <c r="AE26" s="17">
        <v>0.29166666666666669</v>
      </c>
      <c r="AF26" s="78">
        <v>0.47916666666666669</v>
      </c>
      <c r="AG26" s="78">
        <v>0</v>
      </c>
      <c r="AH26" s="18">
        <f t="shared" si="19"/>
        <v>0.1875</v>
      </c>
      <c r="AI26" s="19"/>
      <c r="AJ26" s="34">
        <v>43275</v>
      </c>
      <c r="AK26" s="52"/>
      <c r="AL26" s="52"/>
      <c r="AM26" s="52"/>
      <c r="AN26" s="53"/>
      <c r="AO26" s="54"/>
    </row>
    <row r="27" spans="1:41" x14ac:dyDescent="0.25">
      <c r="A27" s="66"/>
      <c r="B27" s="64"/>
      <c r="C27" s="64"/>
      <c r="D27" s="103"/>
      <c r="E27" s="65"/>
      <c r="F27" s="34">
        <v>43125</v>
      </c>
      <c r="G27" s="17">
        <v>0.3125</v>
      </c>
      <c r="H27" s="17">
        <v>0.72916666666666663</v>
      </c>
      <c r="I27" s="17">
        <v>4.1666666666666664E-2</v>
      </c>
      <c r="J27" s="18">
        <f t="shared" si="20"/>
        <v>0.37499999999999994</v>
      </c>
      <c r="K27" s="19"/>
      <c r="L27" s="34">
        <v>43156</v>
      </c>
      <c r="M27" s="52"/>
      <c r="N27" s="52"/>
      <c r="O27" s="52"/>
      <c r="P27" s="53"/>
      <c r="Q27" s="54"/>
      <c r="R27" s="34">
        <v>43184</v>
      </c>
      <c r="S27" s="52"/>
      <c r="T27" s="52"/>
      <c r="U27" s="52"/>
      <c r="V27" s="53"/>
      <c r="W27" s="54"/>
      <c r="X27" s="34">
        <v>43215</v>
      </c>
      <c r="Y27" s="17">
        <v>0.3125</v>
      </c>
      <c r="Z27" s="17">
        <v>0.72916666666666663</v>
      </c>
      <c r="AA27" s="17">
        <v>4.1666666666666664E-2</v>
      </c>
      <c r="AB27" s="18">
        <f t="shared" si="21"/>
        <v>0.37499999999999994</v>
      </c>
      <c r="AC27" s="19"/>
      <c r="AD27" s="34">
        <v>43245</v>
      </c>
      <c r="AE27" s="17"/>
      <c r="AF27" s="17"/>
      <c r="AG27" s="17"/>
      <c r="AH27" s="18"/>
      <c r="AI27" s="19"/>
      <c r="AJ27" s="34">
        <v>43276</v>
      </c>
      <c r="AK27" s="17"/>
      <c r="AL27" s="17"/>
      <c r="AM27" s="17"/>
      <c r="AN27" s="18"/>
      <c r="AO27" s="19"/>
    </row>
    <row r="28" spans="1:41" x14ac:dyDescent="0.25">
      <c r="A28" s="63"/>
      <c r="B28" s="67"/>
      <c r="C28" s="67"/>
      <c r="D28" s="103"/>
      <c r="E28" s="65"/>
      <c r="F28" s="34">
        <v>43126</v>
      </c>
      <c r="G28" s="17"/>
      <c r="H28" s="17"/>
      <c r="I28" s="17"/>
      <c r="J28" s="18"/>
      <c r="K28" s="19"/>
      <c r="L28" s="34">
        <v>43157</v>
      </c>
      <c r="M28" s="17"/>
      <c r="N28" s="17"/>
      <c r="O28" s="17"/>
      <c r="P28" s="18"/>
      <c r="Q28" s="19"/>
      <c r="R28" s="34">
        <v>43185</v>
      </c>
      <c r="S28" s="17"/>
      <c r="T28" s="17"/>
      <c r="U28" s="17"/>
      <c r="V28" s="18"/>
      <c r="W28" s="19"/>
      <c r="X28" s="34">
        <v>43216</v>
      </c>
      <c r="Y28" s="17">
        <v>0.3125</v>
      </c>
      <c r="Z28" s="17">
        <v>0.72916666666666663</v>
      </c>
      <c r="AA28" s="17">
        <v>4.1666666666666664E-2</v>
      </c>
      <c r="AB28" s="18">
        <f t="shared" si="21"/>
        <v>0.37499999999999994</v>
      </c>
      <c r="AC28" s="97" t="s">
        <v>87</v>
      </c>
      <c r="AD28" s="34">
        <v>43246</v>
      </c>
      <c r="AE28" s="52"/>
      <c r="AF28" s="52"/>
      <c r="AG28" s="52"/>
      <c r="AH28" s="53"/>
      <c r="AI28" s="54"/>
      <c r="AJ28" s="34">
        <v>43277</v>
      </c>
      <c r="AK28" s="17">
        <v>0.29166666666666669</v>
      </c>
      <c r="AL28" s="17">
        <v>0.70833333333333337</v>
      </c>
      <c r="AM28" s="17">
        <v>4.1666666666666664E-2</v>
      </c>
      <c r="AN28" s="18">
        <f t="shared" ref="AN28:AN30" si="22">AL28-AK28-AM28</f>
        <v>0.375</v>
      </c>
      <c r="AO28" s="19"/>
    </row>
    <row r="29" spans="1:41" x14ac:dyDescent="0.25">
      <c r="A29" s="63"/>
      <c r="B29" s="67"/>
      <c r="C29" s="67"/>
      <c r="D29" s="103"/>
      <c r="E29" s="65"/>
      <c r="F29" s="34">
        <v>43127</v>
      </c>
      <c r="G29" s="52"/>
      <c r="H29" s="52"/>
      <c r="I29" s="52"/>
      <c r="J29" s="53"/>
      <c r="K29" s="54"/>
      <c r="L29" s="34">
        <v>43158</v>
      </c>
      <c r="M29" s="17">
        <v>0.3125</v>
      </c>
      <c r="N29" s="17">
        <v>0.72916666666666663</v>
      </c>
      <c r="O29" s="17">
        <v>4.1666666666666664E-2</v>
      </c>
      <c r="P29" s="18">
        <f t="shared" si="13"/>
        <v>0.37499999999999994</v>
      </c>
      <c r="Q29" s="19"/>
      <c r="R29" s="34">
        <v>43186</v>
      </c>
      <c r="S29" s="78">
        <v>0.22916666666666666</v>
      </c>
      <c r="T29" s="78">
        <v>0.91666666666666663</v>
      </c>
      <c r="U29" s="78">
        <v>6.25E-2</v>
      </c>
      <c r="V29" s="200">
        <f t="shared" ref="V29:V31" si="23">T29-S29-U29</f>
        <v>0.625</v>
      </c>
      <c r="W29" s="19"/>
      <c r="X29" s="34">
        <v>43217</v>
      </c>
      <c r="Y29" s="17"/>
      <c r="Z29" s="17"/>
      <c r="AA29" s="17"/>
      <c r="AB29" s="18"/>
      <c r="AC29" s="19"/>
      <c r="AD29" s="34">
        <v>43247</v>
      </c>
      <c r="AE29" s="52"/>
      <c r="AF29" s="52"/>
      <c r="AG29" s="52"/>
      <c r="AH29" s="53"/>
      <c r="AI29" s="54"/>
      <c r="AJ29" s="34">
        <v>43278</v>
      </c>
      <c r="AK29" s="17">
        <v>0.29166666666666669</v>
      </c>
      <c r="AL29" s="17">
        <v>0.70833333333333337</v>
      </c>
      <c r="AM29" s="17">
        <v>4.1666666666666664E-2</v>
      </c>
      <c r="AN29" s="18">
        <f t="shared" si="22"/>
        <v>0.375</v>
      </c>
      <c r="AO29" s="19"/>
    </row>
    <row r="30" spans="1:41" x14ac:dyDescent="0.25">
      <c r="A30" s="63"/>
      <c r="B30" s="33"/>
      <c r="C30" s="33"/>
      <c r="D30" s="103"/>
      <c r="E30" s="65"/>
      <c r="F30" s="34">
        <v>43128</v>
      </c>
      <c r="G30" s="52"/>
      <c r="H30" s="52"/>
      <c r="I30" s="52"/>
      <c r="J30" s="53"/>
      <c r="K30" s="54"/>
      <c r="L30" s="34">
        <v>43159</v>
      </c>
      <c r="M30" s="17">
        <v>0.3125</v>
      </c>
      <c r="N30" s="17">
        <v>0.72916666666666663</v>
      </c>
      <c r="O30" s="17">
        <v>4.1666666666666664E-2</v>
      </c>
      <c r="P30" s="18">
        <f t="shared" si="13"/>
        <v>0.37499999999999994</v>
      </c>
      <c r="Q30" s="19"/>
      <c r="R30" s="34">
        <v>43187</v>
      </c>
      <c r="S30" s="17">
        <v>0.3125</v>
      </c>
      <c r="T30" s="17">
        <v>0.72916666666666663</v>
      </c>
      <c r="U30" s="17">
        <v>4.1666666666666664E-2</v>
      </c>
      <c r="V30" s="18">
        <f t="shared" si="23"/>
        <v>0.37499999999999994</v>
      </c>
      <c r="W30" s="19"/>
      <c r="X30" s="34">
        <v>43218</v>
      </c>
      <c r="Y30" s="52"/>
      <c r="Z30" s="52"/>
      <c r="AA30" s="52"/>
      <c r="AB30" s="53"/>
      <c r="AC30" s="54"/>
      <c r="AD30" s="34">
        <v>43248</v>
      </c>
      <c r="AE30" s="17"/>
      <c r="AF30" s="17"/>
      <c r="AG30" s="17"/>
      <c r="AH30" s="18"/>
      <c r="AI30" s="19"/>
      <c r="AJ30" s="34">
        <v>43279</v>
      </c>
      <c r="AK30" s="17">
        <v>0.29166666666666669</v>
      </c>
      <c r="AL30" s="17">
        <v>0.70833333333333337</v>
      </c>
      <c r="AM30" s="17">
        <v>4.1666666666666664E-2</v>
      </c>
      <c r="AN30" s="18">
        <f t="shared" si="22"/>
        <v>0.375</v>
      </c>
      <c r="AO30" s="19"/>
    </row>
    <row r="31" spans="1:41" x14ac:dyDescent="0.25">
      <c r="A31" s="43"/>
      <c r="B31" s="43"/>
      <c r="C31" s="43"/>
      <c r="D31" s="103"/>
      <c r="F31" s="34">
        <v>43129</v>
      </c>
      <c r="G31" s="17"/>
      <c r="H31" s="17"/>
      <c r="I31" s="17"/>
      <c r="J31" s="18"/>
      <c r="K31" s="19"/>
      <c r="L31" s="34"/>
      <c r="M31" s="17"/>
      <c r="N31" s="17"/>
      <c r="O31" s="17"/>
      <c r="P31" s="18"/>
      <c r="Q31" s="19"/>
      <c r="R31" s="34">
        <v>43188</v>
      </c>
      <c r="S31" s="78">
        <v>0.25</v>
      </c>
      <c r="T31" s="78">
        <v>0.78125</v>
      </c>
      <c r="U31" s="78">
        <v>6.25E-2</v>
      </c>
      <c r="V31" s="18">
        <f t="shared" si="23"/>
        <v>0.46875</v>
      </c>
      <c r="W31" s="19"/>
      <c r="X31" s="34">
        <v>43219</v>
      </c>
      <c r="Y31" s="52"/>
      <c r="Z31" s="52"/>
      <c r="AA31" s="52"/>
      <c r="AB31" s="53"/>
      <c r="AC31" s="54"/>
      <c r="AD31" s="34">
        <v>43249</v>
      </c>
      <c r="AE31" s="17">
        <v>0.29166666666666669</v>
      </c>
      <c r="AF31" s="78">
        <v>0.64583333333333337</v>
      </c>
      <c r="AG31" s="17">
        <v>4.1666666666666664E-2</v>
      </c>
      <c r="AH31" s="18">
        <f t="shared" ref="AH31:AH33" si="24">AF31-AE31-AG31</f>
        <v>0.3125</v>
      </c>
      <c r="AI31" s="19"/>
      <c r="AJ31" s="34">
        <v>43280</v>
      </c>
      <c r="AK31" s="17"/>
      <c r="AL31" s="17"/>
      <c r="AM31" s="17"/>
      <c r="AN31" s="18"/>
      <c r="AO31" s="19"/>
    </row>
    <row r="32" spans="1:41" x14ac:dyDescent="0.25">
      <c r="A32" s="43"/>
      <c r="B32" s="43"/>
      <c r="C32" s="43"/>
      <c r="D32" s="103"/>
      <c r="F32" s="34">
        <v>43130</v>
      </c>
      <c r="G32" s="17">
        <v>0.3125</v>
      </c>
      <c r="H32" s="17">
        <v>0.72916666666666663</v>
      </c>
      <c r="I32" s="17">
        <v>4.1666666666666664E-2</v>
      </c>
      <c r="J32" s="18">
        <f t="shared" ref="J32:J33" si="25">H32-G32-I32</f>
        <v>0.37499999999999994</v>
      </c>
      <c r="K32" s="19"/>
      <c r="L32" s="34"/>
      <c r="M32" s="17"/>
      <c r="N32" s="17"/>
      <c r="O32" s="17"/>
      <c r="P32" s="18"/>
      <c r="Q32" s="19"/>
      <c r="R32" s="34">
        <v>43189</v>
      </c>
      <c r="S32" s="17"/>
      <c r="T32" s="17"/>
      <c r="U32" s="17"/>
      <c r="V32" s="18"/>
      <c r="W32" s="19"/>
      <c r="X32" s="34">
        <v>43220</v>
      </c>
      <c r="Y32" s="17"/>
      <c r="Z32" s="17"/>
      <c r="AA32" s="17"/>
      <c r="AB32" s="18"/>
      <c r="AC32" s="19"/>
      <c r="AD32" s="34">
        <v>43250</v>
      </c>
      <c r="AE32" s="17">
        <v>0.29166666666666669</v>
      </c>
      <c r="AF32" s="17">
        <v>0.70833333333333337</v>
      </c>
      <c r="AG32" s="17">
        <v>4.1666666666666664E-2</v>
      </c>
      <c r="AH32" s="18">
        <f t="shared" si="24"/>
        <v>0.375</v>
      </c>
      <c r="AI32" s="51" t="s">
        <v>98</v>
      </c>
      <c r="AJ32" s="34">
        <v>43281</v>
      </c>
      <c r="AK32" s="52"/>
      <c r="AL32" s="52"/>
      <c r="AM32" s="52"/>
      <c r="AN32" s="53"/>
      <c r="AO32" s="54"/>
    </row>
    <row r="33" spans="1:41" ht="15.75" thickBot="1" x14ac:dyDescent="0.3">
      <c r="F33" s="34">
        <v>43131</v>
      </c>
      <c r="G33" s="17">
        <v>0.3125</v>
      </c>
      <c r="H33" s="17">
        <v>0.72916666666666663</v>
      </c>
      <c r="I33" s="17">
        <v>4.1666666666666664E-2</v>
      </c>
      <c r="J33" s="18">
        <f t="shared" si="25"/>
        <v>0.37499999999999994</v>
      </c>
      <c r="K33" s="19"/>
      <c r="L33" s="34"/>
      <c r="M33" s="17"/>
      <c r="N33" s="17"/>
      <c r="O33" s="17"/>
      <c r="P33" s="18"/>
      <c r="Q33" s="19"/>
      <c r="R33" s="34">
        <v>43190</v>
      </c>
      <c r="S33" s="52"/>
      <c r="T33" s="52"/>
      <c r="U33" s="52"/>
      <c r="V33" s="53"/>
      <c r="W33" s="54"/>
      <c r="X33" s="34"/>
      <c r="Y33" s="17"/>
      <c r="Z33" s="17"/>
      <c r="AA33" s="17"/>
      <c r="AB33" s="18"/>
      <c r="AC33" s="19"/>
      <c r="AD33" s="34">
        <v>43251</v>
      </c>
      <c r="AE33" s="17">
        <v>0.29166666666666669</v>
      </c>
      <c r="AF33" s="78">
        <v>0.61458333333333337</v>
      </c>
      <c r="AG33" s="17">
        <v>4.1666666666666664E-2</v>
      </c>
      <c r="AH33" s="18">
        <f t="shared" si="24"/>
        <v>0.28125</v>
      </c>
      <c r="AI33" s="19"/>
      <c r="AJ33" s="34"/>
      <c r="AK33" s="106"/>
      <c r="AL33" s="106"/>
      <c r="AM33" s="106"/>
      <c r="AN33" s="107"/>
      <c r="AO33" s="105"/>
    </row>
    <row r="34" spans="1:41" ht="19.5" thickBot="1" x14ac:dyDescent="0.35">
      <c r="A34" s="38" t="s">
        <v>28</v>
      </c>
      <c r="B34" s="37"/>
      <c r="C34" s="37"/>
      <c r="D34" s="44">
        <f>D19+SUM(D22:D32)</f>
        <v>18</v>
      </c>
      <c r="F34" s="27"/>
      <c r="G34" s="28"/>
      <c r="H34" s="29"/>
      <c r="I34" s="30" t="s">
        <v>22</v>
      </c>
      <c r="J34" s="31" t="s">
        <v>62</v>
      </c>
      <c r="K34" s="32">
        <v>117</v>
      </c>
      <c r="L34" s="27"/>
      <c r="M34" s="28"/>
      <c r="N34" s="29"/>
      <c r="O34" s="30" t="s">
        <v>22</v>
      </c>
      <c r="P34" s="31" t="s">
        <v>61</v>
      </c>
      <c r="Q34" s="32" t="s">
        <v>50</v>
      </c>
      <c r="R34" s="27"/>
      <c r="S34" s="28"/>
      <c r="T34" s="29"/>
      <c r="U34" s="30" t="s">
        <v>22</v>
      </c>
      <c r="V34" s="31" t="s">
        <v>75</v>
      </c>
      <c r="W34" s="32" t="s">
        <v>57</v>
      </c>
      <c r="X34" s="27"/>
      <c r="Y34" s="28"/>
      <c r="Z34" s="29"/>
      <c r="AA34" s="30" t="s">
        <v>22</v>
      </c>
      <c r="AB34" s="31" t="s">
        <v>86</v>
      </c>
      <c r="AC34" s="32">
        <v>108</v>
      </c>
      <c r="AD34" s="27"/>
      <c r="AE34" s="28"/>
      <c r="AF34" s="29"/>
      <c r="AG34" s="30" t="s">
        <v>22</v>
      </c>
      <c r="AH34" s="31" t="s">
        <v>99</v>
      </c>
      <c r="AI34" s="32" t="s">
        <v>80</v>
      </c>
      <c r="AJ34" s="27"/>
      <c r="AK34" s="28"/>
      <c r="AL34" s="29"/>
      <c r="AM34" s="30" t="s">
        <v>22</v>
      </c>
      <c r="AN34" s="31"/>
      <c r="AO34" s="32">
        <v>108</v>
      </c>
    </row>
    <row r="35" spans="1:41" ht="15.75" thickTop="1" x14ac:dyDescent="0.25"/>
    <row r="36" spans="1:41" x14ac:dyDescent="0.25">
      <c r="D36" s="37"/>
      <c r="E36" s="37"/>
    </row>
    <row r="37" spans="1:41" x14ac:dyDescent="0.25">
      <c r="A37" s="38" t="s">
        <v>88</v>
      </c>
      <c r="D37" s="37">
        <v>1</v>
      </c>
      <c r="E37" s="37"/>
    </row>
    <row r="38" spans="1:41" x14ac:dyDescent="0.25">
      <c r="A38" s="98" t="s">
        <v>89</v>
      </c>
      <c r="B38" s="99"/>
      <c r="C38" s="99"/>
      <c r="D38" s="100">
        <v>12</v>
      </c>
      <c r="E38" s="100"/>
    </row>
    <row r="39" spans="1:41" x14ac:dyDescent="0.25">
      <c r="D39" s="37"/>
      <c r="E39" s="37"/>
    </row>
    <row r="40" spans="1:41" x14ac:dyDescent="0.25">
      <c r="A40" s="37" t="s">
        <v>76</v>
      </c>
      <c r="B40" s="37"/>
      <c r="C40" s="37"/>
      <c r="D40" s="37">
        <v>-3</v>
      </c>
      <c r="E40" s="37" t="s">
        <v>40</v>
      </c>
    </row>
    <row r="41" spans="1:41" x14ac:dyDescent="0.25">
      <c r="D41" s="37"/>
      <c r="E41" s="37"/>
    </row>
    <row r="42" spans="1:41" x14ac:dyDescent="0.25">
      <c r="D42" s="37"/>
      <c r="E42" s="37"/>
    </row>
    <row r="43" spans="1:41" ht="15.75" thickBot="1" x14ac:dyDescent="0.3">
      <c r="D43" s="101">
        <f>D37+D38+SUM(D40:D42)</f>
        <v>10</v>
      </c>
      <c r="E43" s="37"/>
    </row>
    <row r="44" spans="1:41" ht="15.75" thickTop="1" x14ac:dyDescent="0.25">
      <c r="D44" s="37"/>
      <c r="E44" s="37"/>
    </row>
    <row r="45" spans="1:41" x14ac:dyDescent="0.25">
      <c r="D45" s="37"/>
      <c r="E45" s="37"/>
    </row>
    <row r="46" spans="1:41" x14ac:dyDescent="0.25">
      <c r="D46" s="37"/>
      <c r="E46" s="37"/>
    </row>
    <row r="47" spans="1:41" x14ac:dyDescent="0.25">
      <c r="D47" s="37"/>
      <c r="E47" s="37"/>
    </row>
    <row r="48" spans="1:41" x14ac:dyDescent="0.25">
      <c r="E48" s="37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T96"/>
  <sheetViews>
    <sheetView workbookViewId="0">
      <pane xSplit="5" topLeftCell="W1" activePane="topRight" state="frozen"/>
      <selection pane="topRight" activeCell="U31" sqref="U31"/>
    </sheetView>
  </sheetViews>
  <sheetFormatPr baseColWidth="10" defaultRowHeight="15" x14ac:dyDescent="0.25"/>
  <cols>
    <col min="1" max="1" width="11.875" style="73" customWidth="1"/>
    <col min="2" max="4" width="7.5" style="73" customWidth="1"/>
    <col min="5" max="5" width="11" style="73" customWidth="1"/>
    <col min="6" max="930" width="11" style="5" customWidth="1"/>
    <col min="931" max="931" width="11" customWidth="1"/>
  </cols>
  <sheetData>
    <row r="1" spans="1:35" ht="30.75" customHeight="1" thickBot="1" x14ac:dyDescent="0.3">
      <c r="A1" s="42" t="s">
        <v>36</v>
      </c>
      <c r="F1" s="1" t="s">
        <v>1</v>
      </c>
      <c r="G1" s="2" t="s">
        <v>35</v>
      </c>
      <c r="H1" s="3"/>
      <c r="I1" s="3"/>
      <c r="J1" s="4"/>
      <c r="K1" s="4"/>
      <c r="L1" s="1" t="s">
        <v>1</v>
      </c>
      <c r="M1" s="2" t="s">
        <v>37</v>
      </c>
      <c r="N1" s="3"/>
      <c r="O1" s="3"/>
      <c r="P1" s="4"/>
      <c r="Q1" s="4"/>
      <c r="R1" s="1" t="s">
        <v>1</v>
      </c>
      <c r="S1" s="2" t="s">
        <v>13</v>
      </c>
      <c r="T1" s="3"/>
      <c r="U1" s="3"/>
      <c r="V1" s="4"/>
      <c r="W1" s="4"/>
      <c r="X1" s="1" t="s">
        <v>1</v>
      </c>
      <c r="Y1" s="2" t="s">
        <v>14</v>
      </c>
      <c r="Z1" s="3"/>
      <c r="AA1" s="3"/>
      <c r="AB1" s="4"/>
      <c r="AC1" s="4"/>
      <c r="AD1" s="1" t="s">
        <v>1</v>
      </c>
      <c r="AE1" s="2" t="s">
        <v>0</v>
      </c>
      <c r="AF1" s="3"/>
      <c r="AG1" s="3"/>
      <c r="AH1" s="4"/>
      <c r="AI1" s="4"/>
    </row>
    <row r="2" spans="1:35" ht="15.75" thickBot="1" x14ac:dyDescent="0.3">
      <c r="A2" s="6"/>
      <c r="B2" s="7" t="s">
        <v>2</v>
      </c>
      <c r="C2" s="8" t="s">
        <v>3</v>
      </c>
      <c r="D2" s="9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0" t="s">
        <v>5</v>
      </c>
      <c r="M2" s="11" t="s">
        <v>6</v>
      </c>
      <c r="N2" s="12" t="s">
        <v>7</v>
      </c>
      <c r="O2" s="13" t="s">
        <v>8</v>
      </c>
      <c r="P2" s="14" t="s">
        <v>9</v>
      </c>
      <c r="Q2" s="15" t="s">
        <v>10</v>
      </c>
      <c r="R2" s="10" t="s">
        <v>5</v>
      </c>
      <c r="S2" s="11" t="s">
        <v>6</v>
      </c>
      <c r="T2" s="12" t="s">
        <v>7</v>
      </c>
      <c r="U2" s="13" t="s">
        <v>8</v>
      </c>
      <c r="V2" s="14" t="s">
        <v>9</v>
      </c>
      <c r="W2" s="15" t="s">
        <v>10</v>
      </c>
      <c r="X2" s="10" t="s">
        <v>5</v>
      </c>
      <c r="Y2" s="11" t="s">
        <v>6</v>
      </c>
      <c r="Z2" s="12" t="s">
        <v>7</v>
      </c>
      <c r="AA2" s="13" t="s">
        <v>8</v>
      </c>
      <c r="AB2" s="14" t="s">
        <v>9</v>
      </c>
      <c r="AC2" s="15" t="s">
        <v>10</v>
      </c>
      <c r="AD2" s="10" t="s">
        <v>5</v>
      </c>
      <c r="AE2" s="11" t="s">
        <v>6</v>
      </c>
      <c r="AF2" s="12" t="s">
        <v>7</v>
      </c>
      <c r="AG2" s="13" t="s">
        <v>8</v>
      </c>
      <c r="AH2" s="14" t="s">
        <v>9</v>
      </c>
      <c r="AI2" s="15" t="s">
        <v>10</v>
      </c>
    </row>
    <row r="3" spans="1:35" x14ac:dyDescent="0.25">
      <c r="A3" s="5" t="s">
        <v>34</v>
      </c>
      <c r="B3" s="16"/>
      <c r="C3" s="16"/>
      <c r="D3" s="16">
        <v>-49.75</v>
      </c>
      <c r="F3" s="34">
        <v>43101</v>
      </c>
      <c r="G3" s="35"/>
      <c r="H3" s="35"/>
      <c r="I3" s="35"/>
      <c r="J3" s="36"/>
      <c r="K3" s="51" t="s">
        <v>30</v>
      </c>
      <c r="L3" s="34">
        <v>43132</v>
      </c>
      <c r="M3" s="17">
        <v>0.3125</v>
      </c>
      <c r="N3" s="17">
        <v>0.72916666666666663</v>
      </c>
      <c r="O3" s="17">
        <v>4.1666666666666664E-2</v>
      </c>
      <c r="P3" s="18">
        <f t="shared" ref="P3:P4" si="0">N3-M3-O3</f>
        <v>0.37499999999999994</v>
      </c>
      <c r="Q3" s="19"/>
      <c r="R3" s="34">
        <v>43160</v>
      </c>
      <c r="S3" s="17">
        <v>0.3125</v>
      </c>
      <c r="T3" s="17">
        <v>0.72916666666666663</v>
      </c>
      <c r="U3" s="17">
        <v>4.1666666666666664E-2</v>
      </c>
      <c r="V3" s="18">
        <f t="shared" ref="V3:V4" si="1">T3-S3-U3</f>
        <v>0.37499999999999994</v>
      </c>
      <c r="W3" s="19"/>
      <c r="X3" s="34">
        <v>43191</v>
      </c>
      <c r="Y3" s="52"/>
      <c r="Z3" s="52"/>
      <c r="AA3" s="52"/>
      <c r="AB3" s="53"/>
      <c r="AC3" s="54"/>
      <c r="AD3" s="34">
        <v>43221</v>
      </c>
      <c r="AE3" s="17">
        <v>0.29166666666666669</v>
      </c>
      <c r="AF3" s="17">
        <v>0.70833333333333337</v>
      </c>
      <c r="AG3" s="17">
        <v>4.1666666666666664E-2</v>
      </c>
      <c r="AH3" s="18">
        <f t="shared" ref="AH3:AH6" si="2">AF3-AE3-AG3</f>
        <v>0.375</v>
      </c>
      <c r="AI3" s="19"/>
    </row>
    <row r="4" spans="1:35" x14ac:dyDescent="0.25">
      <c r="A4" s="20"/>
      <c r="B4" s="21"/>
      <c r="C4" s="21"/>
      <c r="D4" s="21"/>
      <c r="F4" s="34">
        <v>43102</v>
      </c>
      <c r="G4" s="35"/>
      <c r="H4" s="35"/>
      <c r="I4" s="35"/>
      <c r="J4" s="36"/>
      <c r="K4" s="51" t="s">
        <v>30</v>
      </c>
      <c r="L4" s="34">
        <v>43133</v>
      </c>
      <c r="M4" s="78">
        <v>0.27083333333333331</v>
      </c>
      <c r="N4" s="17">
        <v>0.72916666666666663</v>
      </c>
      <c r="O4" s="17">
        <v>4.1666666666666664E-2</v>
      </c>
      <c r="P4" s="18">
        <f t="shared" si="0"/>
        <v>0.41666666666666663</v>
      </c>
      <c r="Q4" s="19"/>
      <c r="R4" s="34">
        <v>43161</v>
      </c>
      <c r="S4" s="17">
        <v>0.3125</v>
      </c>
      <c r="T4" s="78">
        <v>0.58333333333333337</v>
      </c>
      <c r="U4" s="17">
        <v>4.1666666666666664E-2</v>
      </c>
      <c r="V4" s="18">
        <f t="shared" si="1"/>
        <v>0.22916666666666671</v>
      </c>
      <c r="W4" s="19"/>
      <c r="X4" s="34">
        <v>43192</v>
      </c>
      <c r="Y4" s="35">
        <v>0</v>
      </c>
      <c r="Z4" s="35">
        <v>0</v>
      </c>
      <c r="AA4" s="35">
        <v>0</v>
      </c>
      <c r="AB4" s="36">
        <f t="shared" ref="AB4:AB9" si="3">Z4-Y4-AA4</f>
        <v>0</v>
      </c>
      <c r="AC4" s="51" t="s">
        <v>30</v>
      </c>
      <c r="AD4" s="34">
        <v>43222</v>
      </c>
      <c r="AE4" s="17">
        <v>0.29166666666666669</v>
      </c>
      <c r="AF4" s="17">
        <v>0.70833333333333337</v>
      </c>
      <c r="AG4" s="17">
        <v>4.1666666666666664E-2</v>
      </c>
      <c r="AH4" s="18">
        <f t="shared" si="2"/>
        <v>0.375</v>
      </c>
      <c r="AI4" s="19"/>
    </row>
    <row r="5" spans="1:35" ht="15.75" thickBot="1" x14ac:dyDescent="0.3">
      <c r="A5" s="5"/>
      <c r="B5" s="16"/>
      <c r="C5" s="16"/>
      <c r="D5" s="16"/>
      <c r="F5" s="34">
        <v>43103</v>
      </c>
      <c r="G5" s="17">
        <v>0.3125</v>
      </c>
      <c r="H5" s="17">
        <v>0.72916666666666663</v>
      </c>
      <c r="I5" s="17">
        <v>4.1666666666666664E-2</v>
      </c>
      <c r="J5" s="18">
        <f t="shared" ref="J5:J7" si="4">H5-G5-I5</f>
        <v>0.37499999999999994</v>
      </c>
      <c r="K5" s="51" t="s">
        <v>51</v>
      </c>
      <c r="L5" s="34">
        <v>43134</v>
      </c>
      <c r="M5" s="52"/>
      <c r="N5" s="52"/>
      <c r="O5" s="52"/>
      <c r="P5" s="53"/>
      <c r="Q5" s="54"/>
      <c r="R5" s="34">
        <v>43162</v>
      </c>
      <c r="S5" s="52"/>
      <c r="T5" s="52"/>
      <c r="U5" s="52"/>
      <c r="V5" s="53"/>
      <c r="W5" s="54"/>
      <c r="X5" s="34">
        <v>43193</v>
      </c>
      <c r="Y5" s="78">
        <v>0.27083333333333331</v>
      </c>
      <c r="Z5" s="78">
        <v>0.85416666666666663</v>
      </c>
      <c r="AA5" s="17">
        <v>4.1666666666666664E-2</v>
      </c>
      <c r="AB5" s="18">
        <f t="shared" si="3"/>
        <v>0.54166666666666663</v>
      </c>
      <c r="AC5" s="19"/>
      <c r="AD5" s="34">
        <v>43223</v>
      </c>
      <c r="AE5" s="17">
        <v>0.29166666666666669</v>
      </c>
      <c r="AF5" s="17">
        <v>0.70833333333333337</v>
      </c>
      <c r="AG5" s="17">
        <v>4.1666666666666664E-2</v>
      </c>
      <c r="AH5" s="18">
        <f t="shared" si="2"/>
        <v>0.375</v>
      </c>
      <c r="AI5" s="19"/>
    </row>
    <row r="6" spans="1:35" x14ac:dyDescent="0.25">
      <c r="A6" s="22" t="s">
        <v>11</v>
      </c>
      <c r="B6" s="23">
        <v>189</v>
      </c>
      <c r="C6" s="24">
        <v>195.25</v>
      </c>
      <c r="D6" s="24">
        <f>C6-B6</f>
        <v>6.25</v>
      </c>
      <c r="F6" s="34">
        <v>43104</v>
      </c>
      <c r="G6" s="17">
        <v>0.3125</v>
      </c>
      <c r="H6" s="17">
        <v>0.72916666666666663</v>
      </c>
      <c r="I6" s="17">
        <v>4.1666666666666664E-2</v>
      </c>
      <c r="J6" s="18">
        <f t="shared" si="4"/>
        <v>0.37499999999999994</v>
      </c>
      <c r="K6" s="51" t="s">
        <v>51</v>
      </c>
      <c r="L6" s="34">
        <v>43135</v>
      </c>
      <c r="M6" s="52"/>
      <c r="N6" s="52"/>
      <c r="O6" s="52"/>
      <c r="P6" s="53"/>
      <c r="Q6" s="54"/>
      <c r="R6" s="34">
        <v>43163</v>
      </c>
      <c r="S6" s="52"/>
      <c r="T6" s="52"/>
      <c r="U6" s="52"/>
      <c r="V6" s="53"/>
      <c r="W6" s="54"/>
      <c r="X6" s="34">
        <v>43194</v>
      </c>
      <c r="Y6" s="17">
        <v>0.3125</v>
      </c>
      <c r="Z6" s="17">
        <v>0.72916666666666663</v>
      </c>
      <c r="AA6" s="17">
        <v>4.1666666666666664E-2</v>
      </c>
      <c r="AB6" s="18">
        <f t="shared" si="3"/>
        <v>0.37499999999999994</v>
      </c>
      <c r="AC6" s="19"/>
      <c r="AD6" s="34">
        <v>43224</v>
      </c>
      <c r="AE6" s="17">
        <v>0.29166666666666669</v>
      </c>
      <c r="AF6" s="17">
        <v>0.70833333333333337</v>
      </c>
      <c r="AG6" s="17">
        <v>4.1666666666666664E-2</v>
      </c>
      <c r="AH6" s="18">
        <f t="shared" si="2"/>
        <v>0.375</v>
      </c>
      <c r="AI6" s="19"/>
    </row>
    <row r="7" spans="1:35" x14ac:dyDescent="0.25">
      <c r="A7" s="25" t="s">
        <v>12</v>
      </c>
      <c r="B7" s="23">
        <v>180</v>
      </c>
      <c r="C7" s="24">
        <v>181</v>
      </c>
      <c r="D7" s="24">
        <f t="shared" ref="D7:D17" si="5">C7-B7</f>
        <v>1</v>
      </c>
      <c r="F7" s="34">
        <v>43105</v>
      </c>
      <c r="G7" s="17">
        <v>0.3125</v>
      </c>
      <c r="H7" s="17">
        <v>0.72916666666666663</v>
      </c>
      <c r="I7" s="17">
        <v>4.1666666666666664E-2</v>
      </c>
      <c r="J7" s="18">
        <f t="shared" si="4"/>
        <v>0.37499999999999994</v>
      </c>
      <c r="K7" s="51" t="s">
        <v>51</v>
      </c>
      <c r="L7" s="34">
        <v>43136</v>
      </c>
      <c r="M7" s="17">
        <v>0.3125</v>
      </c>
      <c r="N7" s="78">
        <v>0.5625</v>
      </c>
      <c r="O7" s="17">
        <v>4.1666666666666664E-2</v>
      </c>
      <c r="P7" s="18">
        <f t="shared" ref="P7:P11" si="6">N7-M7-O7</f>
        <v>0.20833333333333334</v>
      </c>
      <c r="Q7" s="19"/>
      <c r="R7" s="34">
        <v>43164</v>
      </c>
      <c r="S7" s="17">
        <v>0.3125</v>
      </c>
      <c r="T7" s="78">
        <v>0.77083333333333337</v>
      </c>
      <c r="U7" s="17">
        <v>4.1666666666666664E-2</v>
      </c>
      <c r="V7" s="18">
        <f t="shared" ref="V7:V11" si="7">T7-S7-U7</f>
        <v>0.41666666666666669</v>
      </c>
      <c r="W7" s="19"/>
      <c r="X7" s="34">
        <v>43195</v>
      </c>
      <c r="Y7" s="17">
        <v>0.3125</v>
      </c>
      <c r="Z7" s="17">
        <v>0.72916666666666663</v>
      </c>
      <c r="AA7" s="17">
        <v>4.1666666666666664E-2</v>
      </c>
      <c r="AB7" s="18">
        <f t="shared" si="3"/>
        <v>0.37499999999999994</v>
      </c>
      <c r="AC7" s="19"/>
      <c r="AD7" s="34">
        <v>43225</v>
      </c>
      <c r="AE7" s="52"/>
      <c r="AF7" s="52"/>
      <c r="AG7" s="52"/>
      <c r="AH7" s="53"/>
      <c r="AI7" s="54"/>
    </row>
    <row r="8" spans="1:35" x14ac:dyDescent="0.25">
      <c r="A8" s="25" t="s">
        <v>13</v>
      </c>
      <c r="B8" s="23">
        <v>189</v>
      </c>
      <c r="C8" s="24">
        <v>208.25</v>
      </c>
      <c r="D8" s="24">
        <f t="shared" si="5"/>
        <v>19.25</v>
      </c>
      <c r="F8" s="34">
        <v>43106</v>
      </c>
      <c r="G8" s="52"/>
      <c r="H8" s="52"/>
      <c r="I8" s="52"/>
      <c r="J8" s="53"/>
      <c r="K8" s="54"/>
      <c r="L8" s="34">
        <v>43137</v>
      </c>
      <c r="M8" s="17">
        <v>0.3125</v>
      </c>
      <c r="N8" s="17">
        <v>0.72916666666666663</v>
      </c>
      <c r="O8" s="17">
        <v>4.1666666666666664E-2</v>
      </c>
      <c r="P8" s="18">
        <f t="shared" si="6"/>
        <v>0.37499999999999994</v>
      </c>
      <c r="Q8" s="19"/>
      <c r="R8" s="34">
        <v>43165</v>
      </c>
      <c r="S8" s="17">
        <v>0.3125</v>
      </c>
      <c r="T8" s="78">
        <v>0.75</v>
      </c>
      <c r="U8" s="17">
        <v>4.1666666666666664E-2</v>
      </c>
      <c r="V8" s="18">
        <f t="shared" si="7"/>
        <v>0.39583333333333331</v>
      </c>
      <c r="W8" s="19"/>
      <c r="X8" s="34">
        <v>43196</v>
      </c>
      <c r="Y8" s="17">
        <v>0.3125</v>
      </c>
      <c r="Z8" s="17">
        <v>0.72916666666666663</v>
      </c>
      <c r="AA8" s="17">
        <v>4.1666666666666664E-2</v>
      </c>
      <c r="AB8" s="18">
        <f t="shared" si="3"/>
        <v>0.37499999999999994</v>
      </c>
      <c r="AC8" s="19"/>
      <c r="AD8" s="34">
        <v>43226</v>
      </c>
      <c r="AE8" s="52"/>
      <c r="AF8" s="52"/>
      <c r="AG8" s="52"/>
      <c r="AH8" s="53"/>
      <c r="AI8" s="54"/>
    </row>
    <row r="9" spans="1:35" x14ac:dyDescent="0.25">
      <c r="A9" s="25" t="s">
        <v>14</v>
      </c>
      <c r="B9" s="23">
        <v>180</v>
      </c>
      <c r="C9" s="94">
        <v>211.75</v>
      </c>
      <c r="D9" s="24">
        <f t="shared" si="5"/>
        <v>31.75</v>
      </c>
      <c r="F9" s="34">
        <v>43107</v>
      </c>
      <c r="G9" s="52"/>
      <c r="H9" s="52"/>
      <c r="I9" s="52"/>
      <c r="J9" s="53"/>
      <c r="K9" s="54"/>
      <c r="L9" s="34">
        <v>43138</v>
      </c>
      <c r="M9" s="17">
        <v>0.3125</v>
      </c>
      <c r="N9" s="78">
        <v>0.64583333333333337</v>
      </c>
      <c r="O9" s="17">
        <v>4.1666666666666664E-2</v>
      </c>
      <c r="P9" s="18">
        <f t="shared" si="6"/>
        <v>0.29166666666666669</v>
      </c>
      <c r="Q9" s="19"/>
      <c r="R9" s="34">
        <v>43166</v>
      </c>
      <c r="S9" s="17">
        <v>0.3125</v>
      </c>
      <c r="T9" s="17">
        <v>0.72916666666666663</v>
      </c>
      <c r="U9" s="17">
        <v>4.1666666666666664E-2</v>
      </c>
      <c r="V9" s="18">
        <f t="shared" si="7"/>
        <v>0.37499999999999994</v>
      </c>
      <c r="W9" s="19"/>
      <c r="X9" s="34">
        <v>43197</v>
      </c>
      <c r="Y9" s="93">
        <v>0.29166666666666669</v>
      </c>
      <c r="Z9" s="93">
        <v>0.83333333333333337</v>
      </c>
      <c r="AA9" s="93">
        <v>4.1666666666666664E-2</v>
      </c>
      <c r="AB9" s="53">
        <f t="shared" si="3"/>
        <v>0.50000000000000011</v>
      </c>
      <c r="AC9" s="54"/>
      <c r="AD9" s="34">
        <v>43227</v>
      </c>
      <c r="AE9" s="17">
        <v>0.29166666666666669</v>
      </c>
      <c r="AF9" s="17">
        <v>0.70833333333333337</v>
      </c>
      <c r="AG9" s="17">
        <v>4.1666666666666664E-2</v>
      </c>
      <c r="AH9" s="18">
        <f t="shared" ref="AH9:AH11" si="8">AF9-AE9-AG9</f>
        <v>0.375</v>
      </c>
      <c r="AI9" s="19"/>
    </row>
    <row r="10" spans="1:35" x14ac:dyDescent="0.25">
      <c r="A10" s="25" t="s">
        <v>0</v>
      </c>
      <c r="B10" s="23">
        <v>189</v>
      </c>
      <c r="C10" s="91">
        <v>189</v>
      </c>
      <c r="D10" s="24">
        <f t="shared" si="5"/>
        <v>0</v>
      </c>
      <c r="F10" s="34">
        <v>43108</v>
      </c>
      <c r="G10" s="17">
        <v>0.3125</v>
      </c>
      <c r="H10" s="17">
        <v>0.72916666666666663</v>
      </c>
      <c r="I10" s="17">
        <v>4.1666666666666664E-2</v>
      </c>
      <c r="J10" s="18">
        <f t="shared" ref="J10:J14" si="9">H10-G10-I10</f>
        <v>0.37499999999999994</v>
      </c>
      <c r="K10" s="19"/>
      <c r="L10" s="34">
        <v>43139</v>
      </c>
      <c r="M10" s="17">
        <v>0.3125</v>
      </c>
      <c r="N10" s="17">
        <v>0.72916666666666663</v>
      </c>
      <c r="O10" s="17">
        <v>4.1666666666666664E-2</v>
      </c>
      <c r="P10" s="18">
        <f t="shared" si="6"/>
        <v>0.37499999999999994</v>
      </c>
      <c r="Q10" s="19"/>
      <c r="R10" s="34">
        <v>43167</v>
      </c>
      <c r="S10" s="17">
        <v>0.3125</v>
      </c>
      <c r="T10" s="17">
        <v>0.72916666666666663</v>
      </c>
      <c r="U10" s="17">
        <v>4.1666666666666664E-2</v>
      </c>
      <c r="V10" s="18">
        <f t="shared" si="7"/>
        <v>0.37499999999999994</v>
      </c>
      <c r="W10" s="19"/>
      <c r="X10" s="34">
        <v>43198</v>
      </c>
      <c r="Y10" s="52"/>
      <c r="Z10" s="52"/>
      <c r="AA10" s="52"/>
      <c r="AB10" s="53"/>
      <c r="AC10" s="54"/>
      <c r="AD10" s="34">
        <v>43228</v>
      </c>
      <c r="AE10" s="17">
        <v>0.29166666666666669</v>
      </c>
      <c r="AF10" s="17">
        <v>0.70833333333333337</v>
      </c>
      <c r="AG10" s="17">
        <v>4.1666666666666664E-2</v>
      </c>
      <c r="AH10" s="18">
        <f t="shared" si="8"/>
        <v>0.375</v>
      </c>
      <c r="AI10" s="19"/>
    </row>
    <row r="11" spans="1:35" x14ac:dyDescent="0.25">
      <c r="A11" s="25" t="s">
        <v>15</v>
      </c>
      <c r="B11" s="23"/>
      <c r="C11" s="24"/>
      <c r="D11" s="24">
        <f t="shared" si="5"/>
        <v>0</v>
      </c>
      <c r="F11" s="34">
        <v>43109</v>
      </c>
      <c r="G11" s="17">
        <v>0.3125</v>
      </c>
      <c r="H11" s="17">
        <v>0.72916666666666663</v>
      </c>
      <c r="I11" s="17">
        <v>4.1666666666666664E-2</v>
      </c>
      <c r="J11" s="18">
        <f t="shared" si="9"/>
        <v>0.37499999999999994</v>
      </c>
      <c r="K11" s="19"/>
      <c r="L11" s="34">
        <v>43140</v>
      </c>
      <c r="M11" s="17">
        <v>0.3125</v>
      </c>
      <c r="N11" s="17">
        <v>0.72916666666666663</v>
      </c>
      <c r="O11" s="17">
        <v>4.1666666666666664E-2</v>
      </c>
      <c r="P11" s="18">
        <f t="shared" si="6"/>
        <v>0.37499999999999994</v>
      </c>
      <c r="Q11" s="19"/>
      <c r="R11" s="34">
        <v>43168</v>
      </c>
      <c r="S11" s="17">
        <v>0.3125</v>
      </c>
      <c r="T11" s="17">
        <v>0.72916666666666663</v>
      </c>
      <c r="U11" s="17">
        <v>4.1666666666666664E-2</v>
      </c>
      <c r="V11" s="18">
        <f t="shared" si="7"/>
        <v>0.37499999999999994</v>
      </c>
      <c r="W11" s="19"/>
      <c r="X11" s="34">
        <v>43199</v>
      </c>
      <c r="Y11" s="78">
        <v>0.29166666666666669</v>
      </c>
      <c r="Z11" s="17">
        <v>0.72916666666666663</v>
      </c>
      <c r="AA11" s="17">
        <v>4.1666666666666664E-2</v>
      </c>
      <c r="AB11" s="18">
        <f t="shared" ref="AB11:AB16" si="10">Z11-Y11-AA11</f>
        <v>0.39583333333333326</v>
      </c>
      <c r="AC11" s="19"/>
      <c r="AD11" s="34">
        <v>43229</v>
      </c>
      <c r="AE11" s="17">
        <v>0.29166666666666669</v>
      </c>
      <c r="AF11" s="17">
        <v>0.70833333333333337</v>
      </c>
      <c r="AG11" s="17">
        <v>4.1666666666666664E-2</v>
      </c>
      <c r="AH11" s="18">
        <f t="shared" si="8"/>
        <v>0.375</v>
      </c>
      <c r="AI11" s="19"/>
    </row>
    <row r="12" spans="1:35" x14ac:dyDescent="0.25">
      <c r="A12" s="25" t="s">
        <v>16</v>
      </c>
      <c r="B12" s="23"/>
      <c r="C12" s="24"/>
      <c r="D12" s="24">
        <f t="shared" si="5"/>
        <v>0</v>
      </c>
      <c r="F12" s="34">
        <v>43110</v>
      </c>
      <c r="G12" s="17">
        <v>0.3125</v>
      </c>
      <c r="H12" s="17">
        <v>0.72916666666666663</v>
      </c>
      <c r="I12" s="17">
        <v>4.1666666666666664E-2</v>
      </c>
      <c r="J12" s="18">
        <f t="shared" si="9"/>
        <v>0.37499999999999994</v>
      </c>
      <c r="K12" s="19"/>
      <c r="L12" s="34">
        <v>43141</v>
      </c>
      <c r="M12" s="52"/>
      <c r="N12" s="52"/>
      <c r="O12" s="52"/>
      <c r="P12" s="53"/>
      <c r="Q12" s="54"/>
      <c r="R12" s="34">
        <v>43169</v>
      </c>
      <c r="S12" s="52"/>
      <c r="T12" s="52"/>
      <c r="U12" s="52"/>
      <c r="V12" s="53"/>
      <c r="W12" s="54"/>
      <c r="X12" s="34">
        <v>43200</v>
      </c>
      <c r="Y12" s="78">
        <v>0.29166666666666669</v>
      </c>
      <c r="Z12" s="78">
        <v>0.77083333333333337</v>
      </c>
      <c r="AA12" s="17">
        <v>4.1666666666666664E-2</v>
      </c>
      <c r="AB12" s="18">
        <f t="shared" si="10"/>
        <v>0.4375</v>
      </c>
      <c r="AC12" s="19"/>
      <c r="AD12" s="34">
        <v>43230</v>
      </c>
      <c r="AE12" s="35"/>
      <c r="AF12" s="35"/>
      <c r="AG12" s="35"/>
      <c r="AH12" s="36"/>
      <c r="AI12" s="51" t="s">
        <v>30</v>
      </c>
    </row>
    <row r="13" spans="1:35" x14ac:dyDescent="0.25">
      <c r="A13" s="25" t="s">
        <v>17</v>
      </c>
      <c r="B13" s="23"/>
      <c r="C13" s="24"/>
      <c r="D13" s="24">
        <f t="shared" si="5"/>
        <v>0</v>
      </c>
      <c r="F13" s="34">
        <v>43111</v>
      </c>
      <c r="G13" s="17">
        <v>0.3125</v>
      </c>
      <c r="H13" s="17">
        <v>0.72916666666666663</v>
      </c>
      <c r="I13" s="17">
        <v>4.1666666666666664E-2</v>
      </c>
      <c r="J13" s="18">
        <f t="shared" si="9"/>
        <v>0.37499999999999994</v>
      </c>
      <c r="K13" s="19"/>
      <c r="L13" s="34">
        <v>43142</v>
      </c>
      <c r="M13" s="52"/>
      <c r="N13" s="52"/>
      <c r="O13" s="52"/>
      <c r="P13" s="53"/>
      <c r="Q13" s="54"/>
      <c r="R13" s="34">
        <v>43170</v>
      </c>
      <c r="S13" s="52"/>
      <c r="T13" s="52"/>
      <c r="U13" s="52"/>
      <c r="V13" s="53"/>
      <c r="W13" s="54"/>
      <c r="X13" s="34">
        <v>43201</v>
      </c>
      <c r="Y13" s="78">
        <v>0.29166666666666669</v>
      </c>
      <c r="Z13" s="17">
        <v>0.72916666666666663</v>
      </c>
      <c r="AA13" s="17">
        <v>4.1666666666666664E-2</v>
      </c>
      <c r="AB13" s="18">
        <f t="shared" si="10"/>
        <v>0.39583333333333326</v>
      </c>
      <c r="AC13" s="19"/>
      <c r="AD13" s="34">
        <v>43231</v>
      </c>
      <c r="AE13" s="17">
        <v>0.29166666666666669</v>
      </c>
      <c r="AF13" s="17">
        <v>0.70833333333333337</v>
      </c>
      <c r="AG13" s="17">
        <v>4.1666666666666664E-2</v>
      </c>
      <c r="AH13" s="18">
        <f t="shared" ref="AH13" si="11">AF13-AE13-AG13</f>
        <v>0.375</v>
      </c>
      <c r="AI13" s="19"/>
    </row>
    <row r="14" spans="1:35" x14ac:dyDescent="0.25">
      <c r="A14" s="25" t="s">
        <v>18</v>
      </c>
      <c r="B14" s="23"/>
      <c r="C14" s="24"/>
      <c r="D14" s="24">
        <f t="shared" si="5"/>
        <v>0</v>
      </c>
      <c r="F14" s="34">
        <v>43112</v>
      </c>
      <c r="G14" s="17">
        <v>0.3125</v>
      </c>
      <c r="H14" s="78">
        <v>0.70833333333333337</v>
      </c>
      <c r="I14" s="17">
        <v>4.1666666666666664E-2</v>
      </c>
      <c r="J14" s="18">
        <f t="shared" si="9"/>
        <v>0.35416666666666669</v>
      </c>
      <c r="K14" s="19"/>
      <c r="L14" s="34">
        <v>43143</v>
      </c>
      <c r="M14" s="17">
        <v>0.3125</v>
      </c>
      <c r="N14" s="17">
        <v>0.72916666666666663</v>
      </c>
      <c r="O14" s="17">
        <v>4.1666666666666664E-2</v>
      </c>
      <c r="P14" s="18">
        <f t="shared" ref="P14:P30" si="12">N14-M14-O14</f>
        <v>0.37499999999999994</v>
      </c>
      <c r="Q14" s="19"/>
      <c r="R14" s="34">
        <v>43171</v>
      </c>
      <c r="S14" s="78">
        <v>0.25</v>
      </c>
      <c r="T14" s="17">
        <v>0.72916666666666663</v>
      </c>
      <c r="U14" s="17">
        <v>4.1666666666666664E-2</v>
      </c>
      <c r="V14" s="18">
        <f t="shared" ref="V14:V32" si="13">T14-S14-U14</f>
        <v>0.43749999999999994</v>
      </c>
      <c r="W14" s="19"/>
      <c r="X14" s="34">
        <v>43202</v>
      </c>
      <c r="Y14" s="78">
        <v>0.29166666666666669</v>
      </c>
      <c r="Z14" s="17">
        <v>0.72916666666666663</v>
      </c>
      <c r="AA14" s="17">
        <v>4.1666666666666664E-2</v>
      </c>
      <c r="AB14" s="18">
        <f t="shared" si="10"/>
        <v>0.39583333333333326</v>
      </c>
      <c r="AC14" s="19"/>
      <c r="AD14" s="34">
        <v>43232</v>
      </c>
      <c r="AE14" s="52"/>
      <c r="AF14" s="52"/>
      <c r="AG14" s="52"/>
      <c r="AH14" s="53"/>
      <c r="AI14" s="54"/>
    </row>
    <row r="15" spans="1:35" x14ac:dyDescent="0.25">
      <c r="A15" s="25" t="s">
        <v>19</v>
      </c>
      <c r="B15" s="23"/>
      <c r="C15" s="24"/>
      <c r="D15" s="24">
        <f t="shared" si="5"/>
        <v>0</v>
      </c>
      <c r="F15" s="34">
        <v>43113</v>
      </c>
      <c r="G15" s="52"/>
      <c r="H15" s="52"/>
      <c r="I15" s="52"/>
      <c r="J15" s="53"/>
      <c r="K15" s="54"/>
      <c r="L15" s="34">
        <v>43144</v>
      </c>
      <c r="M15" s="17">
        <v>0.3125</v>
      </c>
      <c r="N15" s="17">
        <v>0.72916666666666663</v>
      </c>
      <c r="O15" s="17">
        <v>4.1666666666666664E-2</v>
      </c>
      <c r="P15" s="18">
        <f t="shared" si="12"/>
        <v>0.37499999999999994</v>
      </c>
      <c r="Q15" s="19"/>
      <c r="R15" s="34">
        <v>43172</v>
      </c>
      <c r="S15" s="78">
        <v>0.29166666666666669</v>
      </c>
      <c r="T15" s="78">
        <v>0.75</v>
      </c>
      <c r="U15" s="17">
        <v>4.1666666666666664E-2</v>
      </c>
      <c r="V15" s="18">
        <f t="shared" si="13"/>
        <v>0.41666666666666663</v>
      </c>
      <c r="W15" s="19"/>
      <c r="X15" s="34">
        <v>43203</v>
      </c>
      <c r="Y15" s="78">
        <v>0.29166666666666669</v>
      </c>
      <c r="Z15" s="78">
        <v>0.71875</v>
      </c>
      <c r="AA15" s="17">
        <v>4.1666666666666664E-2</v>
      </c>
      <c r="AB15" s="18">
        <f t="shared" si="10"/>
        <v>0.38541666666666663</v>
      </c>
      <c r="AC15" s="19"/>
      <c r="AD15" s="34">
        <v>43233</v>
      </c>
      <c r="AE15" s="52"/>
      <c r="AF15" s="52"/>
      <c r="AG15" s="52"/>
      <c r="AH15" s="53"/>
      <c r="AI15" s="54"/>
    </row>
    <row r="16" spans="1:35" x14ac:dyDescent="0.25">
      <c r="A16" s="25" t="s">
        <v>20</v>
      </c>
      <c r="B16" s="23"/>
      <c r="C16" s="24"/>
      <c r="D16" s="24">
        <f t="shared" si="5"/>
        <v>0</v>
      </c>
      <c r="F16" s="34">
        <v>43114</v>
      </c>
      <c r="G16" s="52"/>
      <c r="H16" s="52"/>
      <c r="I16" s="52"/>
      <c r="J16" s="53"/>
      <c r="K16" s="54"/>
      <c r="L16" s="34">
        <v>43145</v>
      </c>
      <c r="M16" s="17">
        <v>0.3125</v>
      </c>
      <c r="N16" s="17">
        <v>0.72916666666666663</v>
      </c>
      <c r="O16" s="17">
        <v>4.1666666666666664E-2</v>
      </c>
      <c r="P16" s="18">
        <f t="shared" si="12"/>
        <v>0.37499999999999994</v>
      </c>
      <c r="Q16" s="19"/>
      <c r="R16" s="34">
        <v>43173</v>
      </c>
      <c r="S16" s="17">
        <v>0.3125</v>
      </c>
      <c r="T16" s="78">
        <v>0.91666666666666663</v>
      </c>
      <c r="U16" s="17">
        <v>4.1666666666666664E-2</v>
      </c>
      <c r="V16" s="18">
        <f t="shared" si="13"/>
        <v>0.5625</v>
      </c>
      <c r="W16" s="19"/>
      <c r="X16" s="34">
        <v>43204</v>
      </c>
      <c r="Y16" s="93">
        <v>0.3125</v>
      </c>
      <c r="Z16" s="93">
        <v>0.5625</v>
      </c>
      <c r="AA16" s="52"/>
      <c r="AB16" s="53">
        <f t="shared" si="10"/>
        <v>0.25</v>
      </c>
      <c r="AC16" s="54"/>
      <c r="AD16" s="34">
        <v>43234</v>
      </c>
      <c r="AE16" s="17">
        <v>0.29166666666666669</v>
      </c>
      <c r="AF16" s="17">
        <v>0.70833333333333337</v>
      </c>
      <c r="AG16" s="17">
        <v>4.1666666666666664E-2</v>
      </c>
      <c r="AH16" s="18">
        <f t="shared" ref="AH16:AH20" si="14">AF16-AE16-AG16</f>
        <v>0.375</v>
      </c>
      <c r="AI16" s="19"/>
    </row>
    <row r="17" spans="1:35" ht="15.75" thickBot="1" x14ac:dyDescent="0.3">
      <c r="A17" s="26" t="s">
        <v>21</v>
      </c>
      <c r="B17" s="23"/>
      <c r="C17" s="24"/>
      <c r="D17" s="24">
        <f t="shared" si="5"/>
        <v>0</v>
      </c>
      <c r="F17" s="34">
        <v>43115</v>
      </c>
      <c r="G17" s="17">
        <v>0.3125</v>
      </c>
      <c r="H17" s="17">
        <v>0.72916666666666663</v>
      </c>
      <c r="I17" s="17">
        <v>4.1666666666666664E-2</v>
      </c>
      <c r="J17" s="18">
        <f t="shared" ref="J17:J21" si="15">H17-G17-I17</f>
        <v>0.37499999999999994</v>
      </c>
      <c r="K17" s="19"/>
      <c r="L17" s="34">
        <v>43146</v>
      </c>
      <c r="M17" s="78">
        <v>0.20833333333333334</v>
      </c>
      <c r="N17" s="78">
        <v>0.875</v>
      </c>
      <c r="O17" s="17">
        <v>4.1666666666666664E-2</v>
      </c>
      <c r="P17" s="18">
        <f t="shared" si="12"/>
        <v>0.625</v>
      </c>
      <c r="Q17" s="19"/>
      <c r="R17" s="34">
        <v>43174</v>
      </c>
      <c r="S17" s="17">
        <v>0.3125</v>
      </c>
      <c r="T17" s="17">
        <v>0.72916666666666663</v>
      </c>
      <c r="U17" s="17">
        <v>4.1666666666666664E-2</v>
      </c>
      <c r="V17" s="18">
        <f t="shared" si="13"/>
        <v>0.37499999999999994</v>
      </c>
      <c r="W17" s="19"/>
      <c r="X17" s="34">
        <v>43205</v>
      </c>
      <c r="Y17" s="52"/>
      <c r="Z17" s="52"/>
      <c r="AA17" s="52"/>
      <c r="AB17" s="53"/>
      <c r="AC17" s="54"/>
      <c r="AD17" s="34">
        <v>43235</v>
      </c>
      <c r="AE17" s="17">
        <v>0.29166666666666669</v>
      </c>
      <c r="AF17" s="17">
        <v>0.70833333333333337</v>
      </c>
      <c r="AG17" s="17">
        <v>4.1666666666666664E-2</v>
      </c>
      <c r="AH17" s="18">
        <f t="shared" si="14"/>
        <v>0.375</v>
      </c>
      <c r="AI17" s="19"/>
    </row>
    <row r="18" spans="1:35" x14ac:dyDescent="0.25">
      <c r="A18" s="37"/>
      <c r="B18" s="37"/>
      <c r="C18" s="37"/>
      <c r="D18" s="37"/>
      <c r="F18" s="34">
        <v>43116</v>
      </c>
      <c r="G18" s="17">
        <v>0.3125</v>
      </c>
      <c r="H18" s="17">
        <v>0.72916666666666663</v>
      </c>
      <c r="I18" s="17">
        <v>4.1666666666666664E-2</v>
      </c>
      <c r="J18" s="18">
        <f t="shared" si="15"/>
        <v>0.37499999999999994</v>
      </c>
      <c r="K18" s="19"/>
      <c r="L18" s="34">
        <v>43147</v>
      </c>
      <c r="M18" s="17">
        <v>0.3125</v>
      </c>
      <c r="N18" s="78">
        <v>0.625</v>
      </c>
      <c r="O18" s="17">
        <v>4.1666666666666664E-2</v>
      </c>
      <c r="P18" s="18">
        <f t="shared" si="12"/>
        <v>0.27083333333333331</v>
      </c>
      <c r="Q18" s="19"/>
      <c r="R18" s="34">
        <v>43175</v>
      </c>
      <c r="S18" s="17">
        <v>0.3125</v>
      </c>
      <c r="T18" s="17">
        <v>0.72916666666666663</v>
      </c>
      <c r="U18" s="17">
        <v>4.1666666666666664E-2</v>
      </c>
      <c r="V18" s="18">
        <f t="shared" si="13"/>
        <v>0.37499999999999994</v>
      </c>
      <c r="W18" s="19"/>
      <c r="X18" s="34">
        <v>43206</v>
      </c>
      <c r="Y18" s="78">
        <v>0.30208333333333331</v>
      </c>
      <c r="Z18" s="78">
        <v>0.77083333333333337</v>
      </c>
      <c r="AA18" s="17">
        <v>4.1666666666666664E-2</v>
      </c>
      <c r="AB18" s="18">
        <f t="shared" ref="AB18:AB22" si="16">Z18-Y18-AA18</f>
        <v>0.42708333333333337</v>
      </c>
      <c r="AC18" s="19"/>
      <c r="AD18" s="34">
        <v>43236</v>
      </c>
      <c r="AE18" s="17">
        <v>0.29166666666666669</v>
      </c>
      <c r="AF18" s="17">
        <v>0.70833333333333337</v>
      </c>
      <c r="AG18" s="17">
        <v>4.1666666666666664E-2</v>
      </c>
      <c r="AH18" s="18">
        <f t="shared" si="14"/>
        <v>0.375</v>
      </c>
      <c r="AI18" s="19"/>
    </row>
    <row r="19" spans="1:35" x14ac:dyDescent="0.25">
      <c r="A19" s="38" t="s">
        <v>32</v>
      </c>
      <c r="B19" s="37"/>
      <c r="C19" s="37"/>
      <c r="D19" s="69">
        <f>SUM(D3:D17)</f>
        <v>8.5</v>
      </c>
      <c r="F19" s="34">
        <v>43117</v>
      </c>
      <c r="G19" s="78">
        <v>0.54166666666666663</v>
      </c>
      <c r="H19" s="78">
        <v>0.75</v>
      </c>
      <c r="I19" s="17">
        <v>4.1666666666666664E-2</v>
      </c>
      <c r="J19" s="18">
        <f t="shared" si="15"/>
        <v>0.16666666666666671</v>
      </c>
      <c r="K19" s="19"/>
      <c r="L19" s="34">
        <v>43148</v>
      </c>
      <c r="M19" s="52"/>
      <c r="N19" s="52"/>
      <c r="O19" s="52"/>
      <c r="P19" s="53"/>
      <c r="Q19" s="54"/>
      <c r="R19" s="34">
        <v>43176</v>
      </c>
      <c r="S19" s="52"/>
      <c r="T19" s="52"/>
      <c r="U19" s="52"/>
      <c r="V19" s="53"/>
      <c r="W19" s="54"/>
      <c r="X19" s="34">
        <v>43207</v>
      </c>
      <c r="Y19" s="17">
        <v>0.3125</v>
      </c>
      <c r="Z19" s="17">
        <v>0.72916666666666663</v>
      </c>
      <c r="AA19" s="17">
        <v>4.1666666666666664E-2</v>
      </c>
      <c r="AB19" s="18">
        <f t="shared" si="16"/>
        <v>0.37499999999999994</v>
      </c>
      <c r="AC19" s="19"/>
      <c r="AD19" s="34">
        <v>43237</v>
      </c>
      <c r="AE19" s="17">
        <v>0.29166666666666669</v>
      </c>
      <c r="AF19" s="17">
        <v>0.70833333333333337</v>
      </c>
      <c r="AG19" s="17">
        <v>4.1666666666666664E-2</v>
      </c>
      <c r="AH19" s="18">
        <f t="shared" si="14"/>
        <v>0.375</v>
      </c>
      <c r="AI19" s="104" t="s">
        <v>97</v>
      </c>
    </row>
    <row r="20" spans="1:35" x14ac:dyDescent="0.25">
      <c r="A20" s="37"/>
      <c r="B20" s="37"/>
      <c r="C20" s="37"/>
      <c r="D20" s="37"/>
      <c r="F20" s="34">
        <v>43118</v>
      </c>
      <c r="G20" s="17">
        <v>0.3125</v>
      </c>
      <c r="H20" s="78">
        <v>0.77083333333333337</v>
      </c>
      <c r="I20" s="17">
        <v>4.1666666666666664E-2</v>
      </c>
      <c r="J20" s="18">
        <f t="shared" si="15"/>
        <v>0.41666666666666669</v>
      </c>
      <c r="K20" s="19"/>
      <c r="L20" s="34">
        <v>43149</v>
      </c>
      <c r="M20" s="52"/>
      <c r="N20" s="52"/>
      <c r="O20" s="52"/>
      <c r="P20" s="53"/>
      <c r="Q20" s="54"/>
      <c r="R20" s="34">
        <v>43177</v>
      </c>
      <c r="S20" s="52"/>
      <c r="T20" s="52"/>
      <c r="U20" s="52"/>
      <c r="V20" s="53"/>
      <c r="W20" s="54"/>
      <c r="X20" s="34">
        <v>43208</v>
      </c>
      <c r="Y20" s="17">
        <v>0.3125</v>
      </c>
      <c r="Z20" s="17">
        <v>0.72916666666666663</v>
      </c>
      <c r="AA20" s="17">
        <v>4.1666666666666664E-2</v>
      </c>
      <c r="AB20" s="18">
        <f t="shared" si="16"/>
        <v>0.37499999999999994</v>
      </c>
      <c r="AC20" s="19"/>
      <c r="AD20" s="34">
        <v>43238</v>
      </c>
      <c r="AE20" s="17">
        <v>0.29166666666666669</v>
      </c>
      <c r="AF20" s="17">
        <v>0.70833333333333337</v>
      </c>
      <c r="AG20" s="17">
        <v>4.1666666666666664E-2</v>
      </c>
      <c r="AH20" s="18">
        <f t="shared" si="14"/>
        <v>0.375</v>
      </c>
      <c r="AI20" s="104" t="s">
        <v>97</v>
      </c>
    </row>
    <row r="21" spans="1:35" x14ac:dyDescent="0.25">
      <c r="A21" s="38" t="s">
        <v>26</v>
      </c>
      <c r="B21" s="37"/>
      <c r="C21" s="37"/>
      <c r="D21" s="37"/>
      <c r="F21" s="34">
        <v>43119</v>
      </c>
      <c r="G21" s="17">
        <v>0.3125</v>
      </c>
      <c r="H21" s="17">
        <v>0.72916666666666663</v>
      </c>
      <c r="I21" s="17">
        <v>4.1666666666666664E-2</v>
      </c>
      <c r="J21" s="18">
        <f t="shared" si="15"/>
        <v>0.37499999999999994</v>
      </c>
      <c r="K21" s="19"/>
      <c r="L21" s="34">
        <v>43150</v>
      </c>
      <c r="M21" s="17">
        <v>0.3125</v>
      </c>
      <c r="N21" s="17">
        <v>0.72916666666666663</v>
      </c>
      <c r="O21" s="17">
        <v>4.1666666666666664E-2</v>
      </c>
      <c r="P21" s="18">
        <f t="shared" si="12"/>
        <v>0.37499999999999994</v>
      </c>
      <c r="Q21" s="19"/>
      <c r="R21" s="34">
        <v>43178</v>
      </c>
      <c r="S21" s="17">
        <v>0.3125</v>
      </c>
      <c r="T21" s="78">
        <v>0.75</v>
      </c>
      <c r="U21" s="17">
        <v>4.1666666666666664E-2</v>
      </c>
      <c r="V21" s="18">
        <f t="shared" si="13"/>
        <v>0.39583333333333331</v>
      </c>
      <c r="W21" s="19"/>
      <c r="X21" s="34">
        <v>43209</v>
      </c>
      <c r="Y21" s="78">
        <v>0.29166666666666669</v>
      </c>
      <c r="Z21" s="78">
        <v>0.77083333333333337</v>
      </c>
      <c r="AA21" s="17">
        <v>4.1666666666666664E-2</v>
      </c>
      <c r="AB21" s="18">
        <f t="shared" si="16"/>
        <v>0.4375</v>
      </c>
      <c r="AC21" s="19"/>
      <c r="AD21" s="34">
        <v>43239</v>
      </c>
      <c r="AE21" s="52"/>
      <c r="AF21" s="52"/>
      <c r="AG21" s="52"/>
      <c r="AH21" s="53"/>
      <c r="AI21" s="54"/>
    </row>
    <row r="22" spans="1:35" x14ac:dyDescent="0.25">
      <c r="A22" s="43">
        <v>43129</v>
      </c>
      <c r="B22" s="41"/>
      <c r="C22" s="41"/>
      <c r="D22" s="103">
        <v>-9</v>
      </c>
      <c r="E22" s="74"/>
      <c r="F22" s="34">
        <v>43120</v>
      </c>
      <c r="G22" s="52"/>
      <c r="H22" s="52"/>
      <c r="I22" s="52"/>
      <c r="J22" s="53"/>
      <c r="K22" s="54"/>
      <c r="L22" s="34">
        <v>43151</v>
      </c>
      <c r="M22" s="17">
        <v>0.3125</v>
      </c>
      <c r="N22" s="78">
        <v>0.83333333333333337</v>
      </c>
      <c r="O22" s="78">
        <v>4.1666666666666664E-2</v>
      </c>
      <c r="P22" s="18">
        <f t="shared" si="12"/>
        <v>0.47916666666666669</v>
      </c>
      <c r="Q22" s="19"/>
      <c r="R22" s="34">
        <v>43179</v>
      </c>
      <c r="S22" s="17">
        <v>0.3125</v>
      </c>
      <c r="T22" s="17">
        <v>0.72916666666666663</v>
      </c>
      <c r="U22" s="17">
        <v>4.1666666666666664E-2</v>
      </c>
      <c r="V22" s="18">
        <f t="shared" si="13"/>
        <v>0.37499999999999994</v>
      </c>
      <c r="W22" s="19"/>
      <c r="X22" s="34">
        <v>43210</v>
      </c>
      <c r="Y22" s="78">
        <v>0.29166666666666669</v>
      </c>
      <c r="Z22" s="78">
        <v>0.75</v>
      </c>
      <c r="AA22" s="17">
        <v>4.1666666666666664E-2</v>
      </c>
      <c r="AB22" s="18">
        <f t="shared" si="16"/>
        <v>0.41666666666666663</v>
      </c>
      <c r="AC22" s="19"/>
      <c r="AD22" s="34">
        <v>43240</v>
      </c>
      <c r="AE22" s="52"/>
      <c r="AF22" s="52"/>
      <c r="AG22" s="52"/>
      <c r="AH22" s="53"/>
      <c r="AI22" s="54"/>
    </row>
    <row r="23" spans="1:35" x14ac:dyDescent="0.25">
      <c r="A23" s="43">
        <v>43131</v>
      </c>
      <c r="B23" s="41"/>
      <c r="C23" s="41"/>
      <c r="D23" s="103">
        <v>-9</v>
      </c>
      <c r="E23" s="75"/>
      <c r="F23" s="34">
        <v>43121</v>
      </c>
      <c r="G23" s="52"/>
      <c r="H23" s="52"/>
      <c r="I23" s="52"/>
      <c r="J23" s="53"/>
      <c r="K23" s="54"/>
      <c r="L23" s="34">
        <v>43152</v>
      </c>
      <c r="M23" s="17">
        <v>0.3125</v>
      </c>
      <c r="N23" s="17">
        <v>0.72916666666666663</v>
      </c>
      <c r="O23" s="17">
        <v>4.1666666666666664E-2</v>
      </c>
      <c r="P23" s="18">
        <f t="shared" si="12"/>
        <v>0.37499999999999994</v>
      </c>
      <c r="Q23" s="19"/>
      <c r="R23" s="34">
        <v>43180</v>
      </c>
      <c r="S23" s="17">
        <v>0.3125</v>
      </c>
      <c r="T23" s="17">
        <v>0.72916666666666663</v>
      </c>
      <c r="U23" s="17">
        <v>4.1666666666666664E-2</v>
      </c>
      <c r="V23" s="18">
        <f t="shared" si="13"/>
        <v>0.37499999999999994</v>
      </c>
      <c r="W23" s="19"/>
      <c r="X23" s="34">
        <v>43211</v>
      </c>
      <c r="Y23" s="52"/>
      <c r="Z23" s="52"/>
      <c r="AA23" s="52"/>
      <c r="AB23" s="53"/>
      <c r="AC23" s="54"/>
      <c r="AD23" s="34">
        <v>43241</v>
      </c>
      <c r="AE23" s="35"/>
      <c r="AF23" s="35"/>
      <c r="AG23" s="35"/>
      <c r="AH23" s="36"/>
      <c r="AI23" s="51" t="s">
        <v>30</v>
      </c>
    </row>
    <row r="24" spans="1:35" x14ac:dyDescent="0.25">
      <c r="A24" s="63"/>
      <c r="B24" s="64"/>
      <c r="C24" s="64"/>
      <c r="D24" s="103"/>
      <c r="E24" s="75"/>
      <c r="F24" s="34">
        <v>43122</v>
      </c>
      <c r="G24" s="17">
        <v>0.3125</v>
      </c>
      <c r="H24" s="78">
        <v>0.91666666666666663</v>
      </c>
      <c r="I24" s="78">
        <v>4.1666666666666664E-2</v>
      </c>
      <c r="J24" s="18">
        <f t="shared" ref="J24:J28" si="17">H24-G24-I24</f>
        <v>0.5625</v>
      </c>
      <c r="K24" s="19"/>
      <c r="L24" s="34">
        <v>43153</v>
      </c>
      <c r="M24" s="17">
        <v>0.3125</v>
      </c>
      <c r="N24" s="17">
        <v>0.72916666666666663</v>
      </c>
      <c r="O24" s="17">
        <v>4.1666666666666664E-2</v>
      </c>
      <c r="P24" s="18">
        <f t="shared" si="12"/>
        <v>0.37499999999999994</v>
      </c>
      <c r="Q24" s="19"/>
      <c r="R24" s="34">
        <v>43181</v>
      </c>
      <c r="S24" s="17">
        <v>0.3125</v>
      </c>
      <c r="T24" s="17">
        <v>0.72916666666666663</v>
      </c>
      <c r="U24" s="17">
        <v>4.1666666666666664E-2</v>
      </c>
      <c r="V24" s="18">
        <f t="shared" si="13"/>
        <v>0.37499999999999994</v>
      </c>
      <c r="W24" s="19"/>
      <c r="X24" s="34">
        <v>43212</v>
      </c>
      <c r="Y24" s="52"/>
      <c r="Z24" s="52"/>
      <c r="AA24" s="52"/>
      <c r="AB24" s="53"/>
      <c r="AC24" s="54"/>
      <c r="AD24" s="34">
        <v>43242</v>
      </c>
      <c r="AE24" s="17">
        <v>0.29166666666666669</v>
      </c>
      <c r="AF24" s="17">
        <v>0.70833333333333337</v>
      </c>
      <c r="AG24" s="17">
        <v>4.1666666666666664E-2</v>
      </c>
      <c r="AH24" s="18">
        <f t="shared" ref="AH24:AH27" si="18">AF24-AE24-AG24</f>
        <v>0.375</v>
      </c>
      <c r="AI24" s="104" t="s">
        <v>97</v>
      </c>
    </row>
    <row r="25" spans="1:35" x14ac:dyDescent="0.25">
      <c r="A25" s="66"/>
      <c r="B25" s="64"/>
      <c r="C25" s="64"/>
      <c r="D25" s="103"/>
      <c r="E25" s="75"/>
      <c r="F25" s="34">
        <v>43123</v>
      </c>
      <c r="G25" s="78">
        <v>0.22916666666666666</v>
      </c>
      <c r="H25" s="78">
        <v>0.89583333333333337</v>
      </c>
      <c r="I25" s="17">
        <v>4.1666666666666664E-2</v>
      </c>
      <c r="J25" s="18">
        <f t="shared" si="17"/>
        <v>0.62500000000000011</v>
      </c>
      <c r="K25" s="19"/>
      <c r="L25" s="34">
        <v>43154</v>
      </c>
      <c r="M25" s="17">
        <v>0.3125</v>
      </c>
      <c r="N25" s="17">
        <v>0.72916666666666663</v>
      </c>
      <c r="O25" s="17">
        <v>4.1666666666666664E-2</v>
      </c>
      <c r="P25" s="18">
        <f t="shared" si="12"/>
        <v>0.37499999999999994</v>
      </c>
      <c r="Q25" s="19"/>
      <c r="R25" s="34">
        <v>43182</v>
      </c>
      <c r="S25" s="85">
        <v>0.3125</v>
      </c>
      <c r="T25" s="78">
        <v>0.75</v>
      </c>
      <c r="U25" s="17">
        <v>4.1666666666666664E-2</v>
      </c>
      <c r="V25" s="18">
        <f t="shared" si="13"/>
        <v>0.39583333333333331</v>
      </c>
      <c r="W25" s="19"/>
      <c r="X25" s="34">
        <v>43213</v>
      </c>
      <c r="Y25" s="78">
        <v>0.29166666666666669</v>
      </c>
      <c r="Z25" s="78">
        <v>0.70833333333333337</v>
      </c>
      <c r="AA25" s="17">
        <v>4.1666666666666664E-2</v>
      </c>
      <c r="AB25" s="18">
        <f t="shared" ref="AB25:AB29" si="19">Z25-Y25-AA25</f>
        <v>0.375</v>
      </c>
      <c r="AC25" s="19"/>
      <c r="AD25" s="34">
        <v>43243</v>
      </c>
      <c r="AE25" s="17">
        <v>0.29166666666666669</v>
      </c>
      <c r="AF25" s="17">
        <v>0.70833333333333337</v>
      </c>
      <c r="AG25" s="17">
        <v>4.1666666666666664E-2</v>
      </c>
      <c r="AH25" s="18">
        <f t="shared" si="18"/>
        <v>0.375</v>
      </c>
      <c r="AI25" s="104" t="s">
        <v>97</v>
      </c>
    </row>
    <row r="26" spans="1:35" x14ac:dyDescent="0.25">
      <c r="A26" s="66"/>
      <c r="B26" s="64"/>
      <c r="C26" s="64"/>
      <c r="D26" s="103"/>
      <c r="E26" s="75"/>
      <c r="F26" s="34">
        <v>43124</v>
      </c>
      <c r="G26" s="17">
        <v>0.3125</v>
      </c>
      <c r="H26" s="78">
        <v>0.77083333333333337</v>
      </c>
      <c r="I26" s="17">
        <v>4.1666666666666664E-2</v>
      </c>
      <c r="J26" s="18">
        <f t="shared" si="17"/>
        <v>0.41666666666666669</v>
      </c>
      <c r="K26" s="19"/>
      <c r="L26" s="34">
        <v>43155</v>
      </c>
      <c r="M26" s="52"/>
      <c r="N26" s="52"/>
      <c r="O26" s="52"/>
      <c r="P26" s="53"/>
      <c r="Q26" s="19"/>
      <c r="R26" s="34">
        <v>43183</v>
      </c>
      <c r="S26" s="52"/>
      <c r="T26" s="52"/>
      <c r="U26" s="52"/>
      <c r="V26" s="53"/>
      <c r="W26" s="54"/>
      <c r="X26" s="34">
        <v>43214</v>
      </c>
      <c r="Y26" s="78">
        <v>0.25</v>
      </c>
      <c r="Z26" s="78">
        <v>0.73958333333333337</v>
      </c>
      <c r="AA26" s="17">
        <v>4.1666666666666664E-2</v>
      </c>
      <c r="AB26" s="18">
        <f t="shared" si="19"/>
        <v>0.44791666666666669</v>
      </c>
      <c r="AC26" s="19"/>
      <c r="AD26" s="34">
        <v>43244</v>
      </c>
      <c r="AE26" s="17">
        <v>0.29166666666666669</v>
      </c>
      <c r="AF26" s="17">
        <v>0.70833333333333337</v>
      </c>
      <c r="AG26" s="17">
        <v>4.1666666666666664E-2</v>
      </c>
      <c r="AH26" s="18">
        <f t="shared" si="18"/>
        <v>0.375</v>
      </c>
      <c r="AI26" s="104" t="s">
        <v>97</v>
      </c>
    </row>
    <row r="27" spans="1:35" x14ac:dyDescent="0.25">
      <c r="A27" s="66"/>
      <c r="B27" s="64"/>
      <c r="C27" s="64"/>
      <c r="D27" s="103"/>
      <c r="E27" s="75"/>
      <c r="F27" s="34">
        <v>43125</v>
      </c>
      <c r="G27" s="17">
        <v>0.3125</v>
      </c>
      <c r="H27" s="17">
        <v>0.72916666666666663</v>
      </c>
      <c r="I27" s="17">
        <v>4.1666666666666664E-2</v>
      </c>
      <c r="J27" s="18">
        <f t="shared" si="17"/>
        <v>0.37499999999999994</v>
      </c>
      <c r="K27" s="19"/>
      <c r="L27" s="34">
        <v>43156</v>
      </c>
      <c r="M27" s="52"/>
      <c r="N27" s="52"/>
      <c r="O27" s="52"/>
      <c r="P27" s="53"/>
      <c r="Q27" s="19"/>
      <c r="R27" s="34">
        <v>43184</v>
      </c>
      <c r="S27" s="52"/>
      <c r="T27" s="52"/>
      <c r="U27" s="52"/>
      <c r="V27" s="53"/>
      <c r="W27" s="54"/>
      <c r="X27" s="34">
        <v>43215</v>
      </c>
      <c r="Y27" s="17">
        <v>0.3125</v>
      </c>
      <c r="Z27" s="17">
        <v>0.72916666666666663</v>
      </c>
      <c r="AA27" s="17">
        <v>4.1666666666666664E-2</v>
      </c>
      <c r="AB27" s="18">
        <f t="shared" si="19"/>
        <v>0.37499999999999994</v>
      </c>
      <c r="AC27" s="19"/>
      <c r="AD27" s="34">
        <v>43245</v>
      </c>
      <c r="AE27" s="17">
        <v>0.29166666666666669</v>
      </c>
      <c r="AF27" s="17">
        <v>0.70833333333333337</v>
      </c>
      <c r="AG27" s="17">
        <v>4.1666666666666664E-2</v>
      </c>
      <c r="AH27" s="18">
        <f t="shared" si="18"/>
        <v>0.375</v>
      </c>
      <c r="AI27" s="104" t="s">
        <v>97</v>
      </c>
    </row>
    <row r="28" spans="1:35" x14ac:dyDescent="0.25">
      <c r="A28" s="63"/>
      <c r="B28" s="67"/>
      <c r="C28" s="67"/>
      <c r="D28" s="103"/>
      <c r="E28" s="75"/>
      <c r="F28" s="34">
        <v>43126</v>
      </c>
      <c r="G28" s="17">
        <v>0.3125</v>
      </c>
      <c r="H28" s="78">
        <v>0.69791666666666663</v>
      </c>
      <c r="I28" s="17">
        <v>4.1666666666666664E-2</v>
      </c>
      <c r="J28" s="18">
        <f t="shared" si="17"/>
        <v>0.34374999999999994</v>
      </c>
      <c r="K28" s="19"/>
      <c r="L28" s="34">
        <v>43157</v>
      </c>
      <c r="M28" s="17">
        <v>0.3125</v>
      </c>
      <c r="N28" s="17">
        <v>0.72916666666666663</v>
      </c>
      <c r="O28" s="17">
        <v>4.1666666666666664E-2</v>
      </c>
      <c r="P28" s="18">
        <f t="shared" si="12"/>
        <v>0.37499999999999994</v>
      </c>
      <c r="Q28" s="19"/>
      <c r="R28" s="34">
        <v>43185</v>
      </c>
      <c r="S28" s="17">
        <v>0.3125</v>
      </c>
      <c r="T28" s="78">
        <v>0.85416666666666663</v>
      </c>
      <c r="U28" s="17">
        <v>4.1666666666666664E-2</v>
      </c>
      <c r="V28" s="18">
        <f t="shared" si="13"/>
        <v>0.49999999999999994</v>
      </c>
      <c r="W28" s="19"/>
      <c r="X28" s="34">
        <v>43216</v>
      </c>
      <c r="Y28" s="78">
        <v>0.29166666666666669</v>
      </c>
      <c r="Z28" s="78">
        <v>0.75</v>
      </c>
      <c r="AA28" s="17">
        <v>4.1666666666666664E-2</v>
      </c>
      <c r="AB28" s="18">
        <f t="shared" si="19"/>
        <v>0.41666666666666663</v>
      </c>
      <c r="AC28" s="19"/>
      <c r="AD28" s="34">
        <v>43246</v>
      </c>
      <c r="AE28" s="52"/>
      <c r="AF28" s="52"/>
      <c r="AG28" s="52"/>
      <c r="AH28" s="53"/>
      <c r="AI28" s="54"/>
    </row>
    <row r="29" spans="1:35" x14ac:dyDescent="0.25">
      <c r="A29" s="63"/>
      <c r="B29" s="67"/>
      <c r="C29" s="67"/>
      <c r="D29" s="103"/>
      <c r="E29" s="75"/>
      <c r="F29" s="34">
        <v>43127</v>
      </c>
      <c r="G29" s="52"/>
      <c r="H29" s="52"/>
      <c r="I29" s="52"/>
      <c r="J29" s="53"/>
      <c r="K29" s="54"/>
      <c r="L29" s="34">
        <v>43158</v>
      </c>
      <c r="M29" s="17">
        <v>0.3125</v>
      </c>
      <c r="N29" s="17">
        <v>0.72916666666666663</v>
      </c>
      <c r="O29" s="17">
        <v>4.1666666666666664E-2</v>
      </c>
      <c r="P29" s="18">
        <f t="shared" si="12"/>
        <v>0.37499999999999994</v>
      </c>
      <c r="Q29" s="19"/>
      <c r="R29" s="34">
        <v>43186</v>
      </c>
      <c r="S29" s="78">
        <v>0.29166666666666669</v>
      </c>
      <c r="T29" s="78">
        <v>0.79166666666666663</v>
      </c>
      <c r="U29" s="17">
        <v>4.1666666666666664E-2</v>
      </c>
      <c r="V29" s="18">
        <f t="shared" si="13"/>
        <v>0.45833333333333326</v>
      </c>
      <c r="W29" s="19"/>
      <c r="X29" s="34">
        <v>43217</v>
      </c>
      <c r="Y29" s="78">
        <v>0.29166666666666669</v>
      </c>
      <c r="Z29" s="78">
        <v>0.70833333333333337</v>
      </c>
      <c r="AA29" s="17">
        <v>4.1666666666666664E-2</v>
      </c>
      <c r="AB29" s="18">
        <f t="shared" si="19"/>
        <v>0.375</v>
      </c>
      <c r="AC29" s="19"/>
      <c r="AD29" s="34">
        <v>43247</v>
      </c>
      <c r="AE29" s="52"/>
      <c r="AF29" s="52"/>
      <c r="AG29" s="52"/>
      <c r="AH29" s="53"/>
      <c r="AI29" s="54"/>
    </row>
    <row r="30" spans="1:35" x14ac:dyDescent="0.25">
      <c r="A30" s="63"/>
      <c r="B30" s="76"/>
      <c r="C30" s="76"/>
      <c r="D30" s="103"/>
      <c r="E30" s="75"/>
      <c r="F30" s="34">
        <v>43128</v>
      </c>
      <c r="G30" s="52"/>
      <c r="H30" s="52"/>
      <c r="I30" s="52"/>
      <c r="J30" s="53"/>
      <c r="K30" s="54"/>
      <c r="L30" s="34">
        <v>43159</v>
      </c>
      <c r="M30" s="17">
        <v>0.3125</v>
      </c>
      <c r="N30" s="17">
        <v>0.72916666666666663</v>
      </c>
      <c r="O30" s="17">
        <v>4.1666666666666664E-2</v>
      </c>
      <c r="P30" s="18">
        <f t="shared" si="12"/>
        <v>0.37499999999999994</v>
      </c>
      <c r="Q30" s="19"/>
      <c r="R30" s="34">
        <v>43187</v>
      </c>
      <c r="S30" s="78">
        <v>0.29166666666666669</v>
      </c>
      <c r="T30" s="78">
        <v>0.875</v>
      </c>
      <c r="U30" s="17">
        <v>4.1666666666666664E-2</v>
      </c>
      <c r="V30" s="18">
        <f t="shared" si="13"/>
        <v>0.54166666666666663</v>
      </c>
      <c r="W30" s="19"/>
      <c r="X30" s="34">
        <v>43218</v>
      </c>
      <c r="Y30" s="52"/>
      <c r="Z30" s="52"/>
      <c r="AA30" s="52"/>
      <c r="AB30" s="53"/>
      <c r="AC30" s="54"/>
      <c r="AD30" s="34">
        <v>43248</v>
      </c>
      <c r="AE30" s="17">
        <v>0.29166666666666669</v>
      </c>
      <c r="AF30" s="17">
        <v>0.70833333333333337</v>
      </c>
      <c r="AG30" s="17">
        <v>4.1666666666666664E-2</v>
      </c>
      <c r="AH30" s="18">
        <f t="shared" ref="AH30:AH33" si="20">AF30-AE30-AG30</f>
        <v>0.375</v>
      </c>
      <c r="AI30" s="104" t="s">
        <v>97</v>
      </c>
    </row>
    <row r="31" spans="1:35" x14ac:dyDescent="0.25">
      <c r="A31" s="43"/>
      <c r="B31" s="43"/>
      <c r="C31" s="43"/>
      <c r="D31" s="103"/>
      <c r="F31" s="34">
        <v>43129</v>
      </c>
      <c r="G31" s="17">
        <v>0.3125</v>
      </c>
      <c r="H31" s="17">
        <v>0.72916666666666663</v>
      </c>
      <c r="I31" s="17">
        <v>4.1666666666666664E-2</v>
      </c>
      <c r="J31" s="18">
        <f t="shared" ref="J31:J33" si="21">H31-G31-I31</f>
        <v>0.37499999999999994</v>
      </c>
      <c r="K31" s="51" t="s">
        <v>52</v>
      </c>
      <c r="L31" s="34"/>
      <c r="M31" s="17"/>
      <c r="N31" s="17"/>
      <c r="O31" s="17"/>
      <c r="P31" s="18"/>
      <c r="Q31" s="19"/>
      <c r="R31" s="34">
        <v>43188</v>
      </c>
      <c r="S31" s="78">
        <v>0.25</v>
      </c>
      <c r="T31" s="78">
        <v>0.86458333333333337</v>
      </c>
      <c r="U31" s="78">
        <v>6.25E-2</v>
      </c>
      <c r="V31" s="18">
        <f t="shared" si="13"/>
        <v>0.55208333333333337</v>
      </c>
      <c r="W31" s="19"/>
      <c r="X31" s="34">
        <v>43219</v>
      </c>
      <c r="Y31" s="52"/>
      <c r="Z31" s="52"/>
      <c r="AA31" s="52"/>
      <c r="AB31" s="53"/>
      <c r="AC31" s="54"/>
      <c r="AD31" s="34">
        <v>43249</v>
      </c>
      <c r="AE31" s="17">
        <v>0.29166666666666669</v>
      </c>
      <c r="AF31" s="17">
        <v>0.70833333333333337</v>
      </c>
      <c r="AG31" s="17">
        <v>4.1666666666666664E-2</v>
      </c>
      <c r="AH31" s="18">
        <f t="shared" si="20"/>
        <v>0.375</v>
      </c>
      <c r="AI31" s="104" t="s">
        <v>97</v>
      </c>
    </row>
    <row r="32" spans="1:35" x14ac:dyDescent="0.25">
      <c r="A32" s="43"/>
      <c r="B32" s="43"/>
      <c r="C32" s="43"/>
      <c r="D32" s="103"/>
      <c r="F32" s="34">
        <v>43130</v>
      </c>
      <c r="G32" s="17">
        <v>0.3125</v>
      </c>
      <c r="H32" s="17">
        <v>0.72916666666666663</v>
      </c>
      <c r="I32" s="17">
        <v>4.1666666666666664E-2</v>
      </c>
      <c r="J32" s="18">
        <f t="shared" si="21"/>
        <v>0.37499999999999994</v>
      </c>
      <c r="K32" s="19"/>
      <c r="L32" s="34"/>
      <c r="M32" s="17"/>
      <c r="N32" s="17"/>
      <c r="O32" s="17"/>
      <c r="P32" s="18"/>
      <c r="Q32" s="19"/>
      <c r="R32" s="34">
        <v>43189</v>
      </c>
      <c r="S32" s="35">
        <v>0</v>
      </c>
      <c r="T32" s="35">
        <v>0</v>
      </c>
      <c r="U32" s="35">
        <v>0</v>
      </c>
      <c r="V32" s="36">
        <f t="shared" si="13"/>
        <v>0</v>
      </c>
      <c r="W32" s="51" t="s">
        <v>30</v>
      </c>
      <c r="X32" s="34">
        <v>43220</v>
      </c>
      <c r="Y32" s="17">
        <v>0.3125</v>
      </c>
      <c r="Z32" s="17">
        <v>0.72916666666666663</v>
      </c>
      <c r="AA32" s="17">
        <v>4.1666666666666664E-2</v>
      </c>
      <c r="AB32" s="18">
        <f t="shared" ref="AB32" si="22">Z32-Y32-AA32</f>
        <v>0.37499999999999994</v>
      </c>
      <c r="AC32" s="19"/>
      <c r="AD32" s="34">
        <v>43250</v>
      </c>
      <c r="AE32" s="17">
        <v>0.29166666666666669</v>
      </c>
      <c r="AF32" s="17">
        <v>0.70833333333333337</v>
      </c>
      <c r="AG32" s="17">
        <v>4.1666666666666664E-2</v>
      </c>
      <c r="AH32" s="18">
        <f t="shared" si="20"/>
        <v>0.375</v>
      </c>
      <c r="AI32" s="104" t="s">
        <v>97</v>
      </c>
    </row>
    <row r="33" spans="1:35" ht="15.75" thickBot="1" x14ac:dyDescent="0.3">
      <c r="F33" s="34">
        <v>43131</v>
      </c>
      <c r="G33" s="17">
        <v>0.3125</v>
      </c>
      <c r="H33" s="17">
        <v>0.72916666666666663</v>
      </c>
      <c r="I33" s="17">
        <v>4.1666666666666664E-2</v>
      </c>
      <c r="J33" s="18">
        <f t="shared" si="21"/>
        <v>0.37499999999999994</v>
      </c>
      <c r="K33" s="51" t="s">
        <v>52</v>
      </c>
      <c r="L33" s="34"/>
      <c r="M33" s="17"/>
      <c r="N33" s="17"/>
      <c r="O33" s="17"/>
      <c r="P33" s="18"/>
      <c r="Q33" s="19"/>
      <c r="R33" s="34">
        <v>43190</v>
      </c>
      <c r="S33" s="52"/>
      <c r="T33" s="52"/>
      <c r="U33" s="52"/>
      <c r="V33" s="53"/>
      <c r="W33" s="54"/>
      <c r="X33" s="34"/>
      <c r="Y33" s="17"/>
      <c r="Z33" s="17"/>
      <c r="AA33" s="17"/>
      <c r="AB33" s="18"/>
      <c r="AC33" s="19"/>
      <c r="AD33" s="34">
        <v>43251</v>
      </c>
      <c r="AE33" s="17">
        <v>0.29166666666666669</v>
      </c>
      <c r="AF33" s="17">
        <v>0.70833333333333337</v>
      </c>
      <c r="AG33" s="17">
        <v>4.1666666666666664E-2</v>
      </c>
      <c r="AH33" s="18">
        <f t="shared" si="20"/>
        <v>0.375</v>
      </c>
      <c r="AI33" s="104" t="s">
        <v>97</v>
      </c>
    </row>
    <row r="34" spans="1:35" ht="19.5" thickBot="1" x14ac:dyDescent="0.35">
      <c r="A34" s="38" t="s">
        <v>28</v>
      </c>
      <c r="B34" s="37"/>
      <c r="C34" s="37"/>
      <c r="D34" s="44">
        <f>D19+SUM(D22:D32)</f>
        <v>-9.5</v>
      </c>
      <c r="F34" s="27"/>
      <c r="G34" s="28"/>
      <c r="H34" s="29"/>
      <c r="I34" s="30" t="s">
        <v>22</v>
      </c>
      <c r="J34" s="31" t="s">
        <v>59</v>
      </c>
      <c r="K34" s="32">
        <v>189</v>
      </c>
      <c r="L34" s="27"/>
      <c r="M34" s="28"/>
      <c r="N34" s="29"/>
      <c r="O34" s="30" t="s">
        <v>22</v>
      </c>
      <c r="P34" s="31" t="s">
        <v>60</v>
      </c>
      <c r="Q34" s="32" t="s">
        <v>49</v>
      </c>
      <c r="R34" s="27"/>
      <c r="S34" s="28"/>
      <c r="T34" s="29"/>
      <c r="U34" s="30" t="s">
        <v>22</v>
      </c>
      <c r="V34" s="31" t="s">
        <v>74</v>
      </c>
      <c r="W34" s="32" t="s">
        <v>58</v>
      </c>
      <c r="X34" s="27"/>
      <c r="Y34" s="28"/>
      <c r="Z34" s="29"/>
      <c r="AA34" s="30" t="s">
        <v>22</v>
      </c>
      <c r="AB34" s="31" t="s">
        <v>83</v>
      </c>
      <c r="AC34" s="32">
        <v>180</v>
      </c>
      <c r="AD34" s="27"/>
      <c r="AE34" s="28"/>
      <c r="AF34" s="29"/>
      <c r="AG34" s="30" t="s">
        <v>22</v>
      </c>
      <c r="AH34" s="31"/>
      <c r="AI34" s="32">
        <v>189</v>
      </c>
    </row>
    <row r="35" spans="1:35" ht="15.75" thickTop="1" x14ac:dyDescent="0.25"/>
    <row r="36" spans="1:35" x14ac:dyDescent="0.25">
      <c r="A36" s="38" t="s">
        <v>38</v>
      </c>
    </row>
    <row r="37" spans="1:35" x14ac:dyDescent="0.25">
      <c r="A37" s="37" t="s">
        <v>39</v>
      </c>
      <c r="B37" s="37"/>
      <c r="C37" s="37"/>
      <c r="D37" s="37">
        <v>3</v>
      </c>
      <c r="E37" s="37" t="s">
        <v>40</v>
      </c>
    </row>
    <row r="39" spans="1:35" x14ac:dyDescent="0.25">
      <c r="A39" s="37"/>
      <c r="B39" s="37"/>
      <c r="C39" s="37"/>
      <c r="D39" s="37"/>
      <c r="E39" s="37"/>
    </row>
    <row r="40" spans="1:35" x14ac:dyDescent="0.25">
      <c r="A40" s="37"/>
      <c r="B40" s="37"/>
      <c r="C40" s="37"/>
      <c r="D40" s="37"/>
      <c r="E40" s="37"/>
    </row>
    <row r="41" spans="1:35" x14ac:dyDescent="0.25">
      <c r="A41" s="37"/>
      <c r="B41" s="37"/>
      <c r="C41" s="37"/>
      <c r="D41" s="37"/>
      <c r="E41" s="37"/>
    </row>
    <row r="42" spans="1:35" x14ac:dyDescent="0.25">
      <c r="A42" s="37"/>
      <c r="B42" s="37"/>
      <c r="C42" s="37"/>
      <c r="D42" s="37"/>
      <c r="E42" s="37"/>
    </row>
    <row r="43" spans="1:35" x14ac:dyDescent="0.25">
      <c r="A43" s="37"/>
      <c r="B43" s="37"/>
      <c r="C43" s="37"/>
      <c r="D43" s="37"/>
      <c r="E43" s="37"/>
    </row>
    <row r="44" spans="1:35" x14ac:dyDescent="0.25">
      <c r="A44" s="37"/>
      <c r="B44" s="37"/>
      <c r="C44" s="37"/>
      <c r="D44" s="37"/>
      <c r="E44" s="37"/>
    </row>
    <row r="45" spans="1:35" x14ac:dyDescent="0.25">
      <c r="A45" s="37"/>
      <c r="B45" s="37"/>
      <c r="C45" s="37"/>
      <c r="D45" s="37"/>
      <c r="E45" s="37"/>
    </row>
    <row r="46" spans="1:35" x14ac:dyDescent="0.25">
      <c r="A46" s="37"/>
      <c r="B46" s="37"/>
      <c r="C46" s="37"/>
      <c r="D46" s="37"/>
      <c r="E46" s="37"/>
    </row>
    <row r="47" spans="1:35" x14ac:dyDescent="0.25">
      <c r="A47" s="37"/>
      <c r="B47" s="37"/>
      <c r="C47" s="37"/>
      <c r="D47" s="37"/>
      <c r="E47" s="37"/>
    </row>
    <row r="48" spans="1:35" x14ac:dyDescent="0.25">
      <c r="A48" s="37"/>
      <c r="B48" s="37"/>
      <c r="C48" s="37"/>
      <c r="D48" s="37"/>
      <c r="E48" s="37"/>
    </row>
    <row r="49" spans="1:5" x14ac:dyDescent="0.25">
      <c r="A49" s="37"/>
      <c r="B49" s="37"/>
      <c r="C49" s="37"/>
      <c r="D49" s="37"/>
      <c r="E49" s="37"/>
    </row>
    <row r="50" spans="1:5" x14ac:dyDescent="0.25">
      <c r="A50" s="37"/>
      <c r="B50" s="37"/>
      <c r="C50" s="37"/>
      <c r="D50" s="37"/>
      <c r="E50" s="37"/>
    </row>
    <row r="51" spans="1:5" x14ac:dyDescent="0.25">
      <c r="A51" s="37"/>
      <c r="B51" s="37"/>
      <c r="C51" s="37"/>
      <c r="D51" s="37"/>
      <c r="E51" s="37"/>
    </row>
    <row r="52" spans="1:5" x14ac:dyDescent="0.25">
      <c r="A52" s="37"/>
      <c r="B52" s="37"/>
      <c r="C52" s="37"/>
      <c r="D52" s="37"/>
      <c r="E52" s="37"/>
    </row>
    <row r="53" spans="1:5" x14ac:dyDescent="0.25">
      <c r="A53" s="37"/>
      <c r="B53" s="37"/>
      <c r="C53" s="37"/>
      <c r="D53" s="37"/>
      <c r="E53" s="37"/>
    </row>
    <row r="54" spans="1:5" x14ac:dyDescent="0.25">
      <c r="A54" s="37"/>
      <c r="B54" s="37"/>
      <c r="C54" s="37"/>
      <c r="D54" s="37"/>
      <c r="E54" s="37"/>
    </row>
    <row r="55" spans="1:5" x14ac:dyDescent="0.25">
      <c r="A55" s="37"/>
      <c r="B55" s="37"/>
      <c r="C55" s="37"/>
      <c r="D55" s="37"/>
      <c r="E55" s="37"/>
    </row>
    <row r="56" spans="1:5" x14ac:dyDescent="0.25">
      <c r="A56" s="37"/>
      <c r="B56" s="37"/>
      <c r="C56" s="37"/>
      <c r="D56" s="37"/>
      <c r="E56" s="37"/>
    </row>
    <row r="57" spans="1:5" x14ac:dyDescent="0.25">
      <c r="A57" s="37"/>
      <c r="B57" s="37"/>
      <c r="C57" s="37"/>
      <c r="D57" s="37"/>
      <c r="E57" s="37"/>
    </row>
    <row r="58" spans="1:5" x14ac:dyDescent="0.25">
      <c r="A58" s="37"/>
      <c r="B58" s="37"/>
      <c r="C58" s="37"/>
      <c r="D58" s="37"/>
      <c r="E58" s="37"/>
    </row>
    <row r="59" spans="1:5" x14ac:dyDescent="0.25">
      <c r="A59" s="37"/>
      <c r="B59" s="37"/>
      <c r="C59" s="37"/>
      <c r="D59" s="37"/>
      <c r="E59" s="37"/>
    </row>
    <row r="60" spans="1:5" x14ac:dyDescent="0.25">
      <c r="A60" s="37"/>
      <c r="B60" s="37"/>
      <c r="C60" s="37"/>
      <c r="D60" s="37"/>
      <c r="E60" s="37"/>
    </row>
    <row r="61" spans="1:5" x14ac:dyDescent="0.25">
      <c r="A61" s="37"/>
      <c r="B61" s="37"/>
      <c r="C61" s="37"/>
      <c r="D61" s="37"/>
      <c r="E61" s="37"/>
    </row>
    <row r="62" spans="1:5" x14ac:dyDescent="0.25">
      <c r="A62" s="37"/>
      <c r="B62" s="37"/>
      <c r="C62" s="37"/>
      <c r="D62" s="37"/>
      <c r="E62" s="37"/>
    </row>
    <row r="63" spans="1:5" x14ac:dyDescent="0.25">
      <c r="A63" s="37"/>
      <c r="B63" s="37"/>
      <c r="C63" s="37"/>
      <c r="D63" s="37"/>
      <c r="E63" s="37"/>
    </row>
    <row r="64" spans="1:5" x14ac:dyDescent="0.25">
      <c r="A64" s="37"/>
      <c r="B64" s="37"/>
      <c r="C64" s="37"/>
      <c r="D64" s="37"/>
      <c r="E64" s="37"/>
    </row>
    <row r="65" spans="1:5" x14ac:dyDescent="0.25">
      <c r="A65" s="37"/>
      <c r="B65" s="37"/>
      <c r="C65" s="37"/>
      <c r="D65" s="37"/>
      <c r="E65" s="37"/>
    </row>
    <row r="66" spans="1:5" x14ac:dyDescent="0.25">
      <c r="A66" s="37"/>
      <c r="B66" s="37"/>
      <c r="C66" s="37"/>
      <c r="D66" s="37"/>
      <c r="E66" s="37"/>
    </row>
    <row r="67" spans="1:5" x14ac:dyDescent="0.25">
      <c r="A67" s="37"/>
      <c r="B67" s="37"/>
      <c r="C67" s="37"/>
      <c r="D67" s="37"/>
      <c r="E67" s="37"/>
    </row>
    <row r="68" spans="1:5" x14ac:dyDescent="0.25">
      <c r="A68" s="37"/>
      <c r="B68" s="37"/>
      <c r="C68" s="37"/>
      <c r="D68" s="37"/>
      <c r="E68" s="37"/>
    </row>
    <row r="69" spans="1:5" x14ac:dyDescent="0.25">
      <c r="A69" s="37"/>
      <c r="B69" s="37"/>
      <c r="C69" s="37"/>
      <c r="D69" s="37"/>
      <c r="E69" s="37"/>
    </row>
    <row r="70" spans="1:5" x14ac:dyDescent="0.25">
      <c r="A70" s="37"/>
      <c r="B70" s="37"/>
      <c r="C70" s="37"/>
      <c r="D70" s="37"/>
      <c r="E70" s="37"/>
    </row>
    <row r="71" spans="1:5" x14ac:dyDescent="0.25">
      <c r="A71" s="37"/>
      <c r="B71" s="37"/>
      <c r="C71" s="37"/>
      <c r="D71" s="37"/>
      <c r="E71" s="37"/>
    </row>
    <row r="72" spans="1:5" x14ac:dyDescent="0.25">
      <c r="A72" s="37"/>
      <c r="B72" s="37"/>
      <c r="C72" s="37"/>
      <c r="D72" s="37"/>
      <c r="E72" s="37"/>
    </row>
    <row r="73" spans="1:5" x14ac:dyDescent="0.25">
      <c r="A73" s="37"/>
      <c r="B73" s="37"/>
      <c r="C73" s="37"/>
      <c r="D73" s="37"/>
      <c r="E73" s="37"/>
    </row>
    <row r="74" spans="1:5" x14ac:dyDescent="0.25">
      <c r="A74" s="37"/>
      <c r="B74" s="37"/>
      <c r="C74" s="37"/>
      <c r="D74" s="37"/>
      <c r="E74" s="37"/>
    </row>
    <row r="75" spans="1:5" x14ac:dyDescent="0.25">
      <c r="A75" s="37"/>
      <c r="B75" s="37"/>
      <c r="C75" s="37"/>
      <c r="D75" s="37"/>
      <c r="E75" s="37"/>
    </row>
    <row r="76" spans="1:5" x14ac:dyDescent="0.25">
      <c r="A76" s="37"/>
      <c r="B76" s="37"/>
      <c r="C76" s="37"/>
      <c r="D76" s="37"/>
      <c r="E76" s="37"/>
    </row>
    <row r="77" spans="1:5" x14ac:dyDescent="0.25">
      <c r="A77" s="37"/>
      <c r="B77" s="37"/>
      <c r="C77" s="37"/>
      <c r="D77" s="37"/>
      <c r="E77" s="37"/>
    </row>
    <row r="78" spans="1:5" x14ac:dyDescent="0.25">
      <c r="A78" s="37"/>
      <c r="B78" s="37"/>
      <c r="C78" s="37"/>
      <c r="D78" s="37"/>
      <c r="E78" s="37"/>
    </row>
    <row r="79" spans="1:5" x14ac:dyDescent="0.25">
      <c r="A79" s="37"/>
      <c r="B79" s="37"/>
      <c r="C79" s="37"/>
      <c r="D79" s="37"/>
      <c r="E79" s="37"/>
    </row>
    <row r="80" spans="1:5" x14ac:dyDescent="0.25">
      <c r="A80" s="37"/>
      <c r="B80" s="37"/>
      <c r="C80" s="37"/>
      <c r="D80" s="37"/>
      <c r="E80" s="37"/>
    </row>
    <row r="81" spans="1:5" x14ac:dyDescent="0.25">
      <c r="A81" s="37"/>
      <c r="B81" s="37"/>
      <c r="C81" s="37"/>
      <c r="D81" s="37"/>
      <c r="E81" s="37"/>
    </row>
    <row r="82" spans="1:5" x14ac:dyDescent="0.25">
      <c r="A82" s="37"/>
      <c r="B82" s="37"/>
      <c r="C82" s="37"/>
      <c r="D82" s="37"/>
      <c r="E82" s="37"/>
    </row>
    <row r="83" spans="1:5" x14ac:dyDescent="0.25">
      <c r="A83" s="37"/>
      <c r="B83" s="37"/>
      <c r="C83" s="37"/>
      <c r="D83" s="37"/>
      <c r="E83" s="37"/>
    </row>
    <row r="84" spans="1:5" x14ac:dyDescent="0.25">
      <c r="A84" s="37"/>
      <c r="B84" s="37"/>
      <c r="C84" s="37"/>
      <c r="D84" s="37"/>
      <c r="E84" s="37"/>
    </row>
    <row r="85" spans="1:5" x14ac:dyDescent="0.25">
      <c r="A85" s="37"/>
      <c r="B85" s="37"/>
      <c r="C85" s="37"/>
      <c r="D85" s="37"/>
      <c r="E85" s="37"/>
    </row>
    <row r="86" spans="1:5" x14ac:dyDescent="0.25">
      <c r="A86" s="37"/>
      <c r="B86" s="37"/>
      <c r="C86" s="37"/>
      <c r="D86" s="37"/>
      <c r="E86" s="37"/>
    </row>
    <row r="87" spans="1:5" x14ac:dyDescent="0.25">
      <c r="A87" s="37"/>
      <c r="B87" s="37"/>
      <c r="C87" s="37"/>
      <c r="D87" s="37"/>
      <c r="E87" s="37"/>
    </row>
    <row r="88" spans="1:5" x14ac:dyDescent="0.25">
      <c r="A88" s="37"/>
      <c r="B88" s="37"/>
      <c r="C88" s="37"/>
      <c r="D88" s="37"/>
      <c r="E88" s="37"/>
    </row>
    <row r="89" spans="1:5" x14ac:dyDescent="0.25">
      <c r="A89" s="37"/>
      <c r="B89" s="37"/>
      <c r="C89" s="37"/>
      <c r="D89" s="37"/>
      <c r="E89" s="37"/>
    </row>
    <row r="90" spans="1:5" x14ac:dyDescent="0.25">
      <c r="A90" s="37"/>
      <c r="B90" s="37"/>
      <c r="C90" s="37"/>
      <c r="D90" s="37"/>
      <c r="E90" s="37"/>
    </row>
    <row r="91" spans="1:5" x14ac:dyDescent="0.25">
      <c r="A91" s="37"/>
      <c r="B91" s="37"/>
      <c r="C91" s="37"/>
      <c r="D91" s="37"/>
      <c r="E91" s="37"/>
    </row>
    <row r="92" spans="1:5" x14ac:dyDescent="0.25">
      <c r="A92" s="37"/>
      <c r="B92" s="37"/>
      <c r="C92" s="37"/>
      <c r="D92" s="37"/>
      <c r="E92" s="37"/>
    </row>
    <row r="93" spans="1:5" x14ac:dyDescent="0.25">
      <c r="A93" s="37"/>
      <c r="B93" s="37"/>
      <c r="C93" s="37"/>
      <c r="D93" s="37"/>
      <c r="E93" s="37"/>
    </row>
    <row r="94" spans="1:5" x14ac:dyDescent="0.25">
      <c r="A94" s="37"/>
      <c r="B94" s="37"/>
      <c r="C94" s="37"/>
      <c r="D94" s="37"/>
      <c r="E94" s="37"/>
    </row>
    <row r="95" spans="1:5" x14ac:dyDescent="0.25">
      <c r="A95" s="37"/>
      <c r="B95" s="37"/>
      <c r="C95" s="37"/>
      <c r="D95" s="37"/>
      <c r="E95" s="37"/>
    </row>
    <row r="96" spans="1:5" x14ac:dyDescent="0.25">
      <c r="A96" s="37"/>
      <c r="B96" s="37"/>
      <c r="C96" s="37"/>
      <c r="D96" s="37"/>
      <c r="E96" s="37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Laurent</vt:lpstr>
      <vt:lpstr>Bilel</vt:lpstr>
      <vt:lpstr>Carlos</vt:lpstr>
      <vt:lpstr>xRuben</vt:lpstr>
      <vt:lpstr>xRoberto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</dc:creator>
  <cp:lastModifiedBy>Sandra</cp:lastModifiedBy>
  <cp:revision>2</cp:revision>
  <cp:lastPrinted>2019-01-31T08:37:20Z</cp:lastPrinted>
  <dcterms:created xsi:type="dcterms:W3CDTF">2016-07-06T08:33:38Z</dcterms:created>
  <dcterms:modified xsi:type="dcterms:W3CDTF">2024-09-11T11:29:24Z</dcterms:modified>
</cp:coreProperties>
</file>