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Frais de représentation\2019\"/>
    </mc:Choice>
  </mc:AlternateContent>
  <xr:revisionPtr revIDLastSave="0" documentId="13_ncr:1_{A098E8A5-2EC9-4B41-BA9F-86116A8F1AEB}" xr6:coauthVersionLast="40" xr6:coauthVersionMax="40" xr10:uidLastSave="{00000000-0000-0000-0000-000000000000}"/>
  <bookViews>
    <workbookView xWindow="375" yWindow="810" windowWidth="28380" windowHeight="14580" firstSheet="7" activeTab="17" xr2:uid="{4E1466AF-4A99-40DF-8DDD-DA932CD6D5DA}"/>
  </bookViews>
  <sheets>
    <sheet name="calcul" sheetId="2" r:id="rId1"/>
    <sheet name="01-19" sheetId="1" r:id="rId2"/>
    <sheet name="01-19 (2)" sheetId="4" r:id="rId3"/>
    <sheet name="01-19 (3)" sheetId="9" r:id="rId4"/>
    <sheet name="02-19" sheetId="5" r:id="rId5"/>
    <sheet name="03-19 (1)" sheetId="6" r:id="rId6"/>
    <sheet name="04-19 (1)" sheetId="10" r:id="rId7"/>
    <sheet name="04-19 (2)" sheetId="11" r:id="rId8"/>
    <sheet name="05-19 (1)" sheetId="12" r:id="rId9"/>
    <sheet name="06-19 (1)" sheetId="13" r:id="rId10"/>
    <sheet name="07-19 (1)" sheetId="14" r:id="rId11"/>
    <sheet name="09-19" sheetId="15" r:id="rId12"/>
    <sheet name="10-19" sheetId="17" r:id="rId13"/>
    <sheet name="11-19" sheetId="18" r:id="rId14"/>
    <sheet name="11-19 (2)" sheetId="22" r:id="rId15"/>
    <sheet name="Chine " sheetId="19" r:id="rId16"/>
    <sheet name="Chine  (2)" sheetId="20" r:id="rId17"/>
    <sheet name="Chine  (3)" sheetId="21" r:id="rId18"/>
    <sheet name="12-19" sheetId="24" r:id="rId19"/>
    <sheet name="Feuil2" sheetId="16" r:id="rId20"/>
  </sheets>
  <definedNames>
    <definedName name="_xlnm._FilterDatabase" localSheetId="1" hidden="1">'01-19'!$A$3:$F$3</definedName>
    <definedName name="_xlnm._FilterDatabase" localSheetId="2" hidden="1">'01-19 (2)'!$A$3:$F$3</definedName>
    <definedName name="_xlnm._FilterDatabase" localSheetId="3" hidden="1">'01-19 (3)'!$A$3:$F$3</definedName>
    <definedName name="_xlnm._FilterDatabase" localSheetId="4" hidden="1">'02-19'!$A$3:$F$3</definedName>
    <definedName name="_xlnm._FilterDatabase" localSheetId="5" hidden="1">'03-19 (1)'!$A$3:$F$3</definedName>
    <definedName name="_xlnm._FilterDatabase" localSheetId="6" hidden="1">'04-19 (1)'!$A$4:$F$4</definedName>
    <definedName name="_xlnm._FilterDatabase" localSheetId="7" hidden="1">'04-19 (2)'!$A$3:$F$3</definedName>
    <definedName name="_xlnm._FilterDatabase" localSheetId="8" hidden="1">'05-19 (1)'!$A$3:$F$3</definedName>
    <definedName name="_xlnm._FilterDatabase" localSheetId="9" hidden="1">'06-19 (1)'!$A$3:$F$3</definedName>
    <definedName name="_xlnm._FilterDatabase" localSheetId="10" hidden="1">'07-19 (1)'!$A$3:$F$3</definedName>
    <definedName name="_xlnm._FilterDatabase" localSheetId="11" hidden="1">'09-19'!$A$3:$F$3</definedName>
    <definedName name="_xlnm._FilterDatabase" localSheetId="12" hidden="1">'10-19'!$A$3:$F$3</definedName>
    <definedName name="_xlnm._FilterDatabase" localSheetId="13" hidden="1">'11-19'!$A$3:$F$3</definedName>
    <definedName name="_xlnm._FilterDatabase" localSheetId="14" hidden="1">'11-19 (2)'!$A$3:$F$3</definedName>
    <definedName name="_xlnm._FilterDatabase" localSheetId="18" hidden="1">'12-19'!$A$3:$F$3</definedName>
    <definedName name="_xlnm._FilterDatabase" localSheetId="15" hidden="1">'Chine '!$A$4:$F$4</definedName>
    <definedName name="_xlnm._FilterDatabase" localSheetId="16" hidden="1">'Chine  (2)'!$A$4:$F$4</definedName>
    <definedName name="_xlnm._FilterDatabase" localSheetId="17" hidden="1">'Chine  (3)'!$A$4:$F$4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21" l="1"/>
  <c r="D33" i="21"/>
  <c r="D37" i="21"/>
  <c r="D38" i="21"/>
  <c r="D29" i="21"/>
  <c r="D30" i="21"/>
  <c r="D31" i="21"/>
  <c r="D32" i="21"/>
  <c r="D34" i="21"/>
  <c r="D35" i="21"/>
  <c r="D36" i="21"/>
  <c r="D39" i="21"/>
  <c r="D40" i="21"/>
  <c r="D41" i="21"/>
  <c r="D42" i="21"/>
  <c r="B15" i="16"/>
  <c r="F7" i="22"/>
  <c r="F6" i="22"/>
  <c r="F4" i="22"/>
  <c r="B9" i="16"/>
  <c r="B21" i="16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F27" i="24"/>
  <c r="D27" i="24"/>
  <c r="C27" i="24"/>
  <c r="D5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F27" i="22"/>
  <c r="D27" i="22"/>
  <c r="C27" i="22"/>
  <c r="D12" i="21"/>
  <c r="D37" i="19"/>
  <c r="D32" i="20"/>
  <c r="D5" i="21"/>
  <c r="D6" i="21"/>
  <c r="D7" i="21"/>
  <c r="D8" i="21"/>
  <c r="D9" i="21"/>
  <c r="D10" i="21"/>
  <c r="D11" i="21"/>
  <c r="F27" i="21"/>
  <c r="C27" i="21"/>
  <c r="D30" i="20"/>
  <c r="D31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33" i="20"/>
  <c r="D34" i="20"/>
  <c r="D35" i="20"/>
  <c r="D36" i="20"/>
  <c r="D37" i="20"/>
  <c r="D38" i="20"/>
  <c r="D39" i="20"/>
  <c r="D40" i="20"/>
  <c r="D41" i="20"/>
  <c r="D42" i="20"/>
  <c r="F28" i="20"/>
  <c r="D28" i="20"/>
  <c r="C28" i="20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5" i="19"/>
  <c r="D30" i="19"/>
  <c r="D31" i="19"/>
  <c r="D32" i="19"/>
  <c r="D33" i="19"/>
  <c r="D34" i="19"/>
  <c r="D35" i="19"/>
  <c r="D36" i="19"/>
  <c r="D38" i="19"/>
  <c r="D39" i="19"/>
  <c r="D40" i="19"/>
  <c r="D41" i="19"/>
  <c r="D42" i="19"/>
  <c r="F28" i="19"/>
  <c r="D28" i="19"/>
  <c r="C28" i="19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F27" i="18"/>
  <c r="D27" i="18"/>
  <c r="C27" i="18"/>
  <c r="D35" i="17"/>
  <c r="D42" i="17"/>
  <c r="D41" i="17"/>
  <c r="D40" i="17"/>
  <c r="D39" i="17"/>
  <c r="D38" i="17"/>
  <c r="D37" i="17"/>
  <c r="D36" i="17"/>
  <c r="D34" i="17"/>
  <c r="D33" i="17"/>
  <c r="D32" i="17"/>
  <c r="D31" i="17"/>
  <c r="D30" i="17"/>
  <c r="D29" i="17"/>
  <c r="D27" i="17"/>
  <c r="C27" i="17"/>
  <c r="F27" i="17"/>
  <c r="D43" i="18"/>
  <c r="D43" i="17"/>
  <c r="F6" i="14"/>
  <c r="F6" i="15"/>
  <c r="F5" i="15"/>
  <c r="F4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7" i="15"/>
  <c r="C27" i="15"/>
  <c r="F27" i="15"/>
  <c r="D42" i="15"/>
  <c r="F4" i="14"/>
  <c r="F15" i="14"/>
  <c r="F14" i="14"/>
  <c r="F13" i="14"/>
  <c r="F12" i="14"/>
  <c r="F11" i="14"/>
  <c r="F7" i="14"/>
  <c r="D34" i="14"/>
  <c r="D42" i="14"/>
  <c r="D41" i="14"/>
  <c r="D40" i="14"/>
  <c r="D39" i="14"/>
  <c r="D38" i="14"/>
  <c r="D37" i="14"/>
  <c r="D36" i="14"/>
  <c r="D35" i="14"/>
  <c r="D33" i="14"/>
  <c r="D32" i="14"/>
  <c r="D31" i="14"/>
  <c r="D30" i="14"/>
  <c r="D28" i="14"/>
  <c r="C28" i="14"/>
  <c r="F9" i="14"/>
  <c r="F8" i="14"/>
  <c r="D43" i="14"/>
  <c r="F28" i="14"/>
  <c r="F5" i="13"/>
  <c r="F6" i="13"/>
  <c r="F7" i="13"/>
  <c r="F8" i="13"/>
  <c r="F4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F26" i="13"/>
  <c r="D26" i="13"/>
  <c r="C26" i="13"/>
  <c r="D40" i="13"/>
  <c r="D39" i="12"/>
  <c r="D38" i="12"/>
  <c r="D37" i="12"/>
  <c r="D36" i="12"/>
  <c r="D35" i="12"/>
  <c r="D34" i="12"/>
  <c r="D33" i="12"/>
  <c r="D32" i="12"/>
  <c r="D31" i="12"/>
  <c r="D30" i="12"/>
  <c r="D29" i="12"/>
  <c r="D28" i="12"/>
  <c r="F26" i="12"/>
  <c r="D26" i="12"/>
  <c r="C26" i="12"/>
  <c r="D40" i="12"/>
  <c r="D26" i="11"/>
  <c r="D27" i="10"/>
  <c r="D18" i="10"/>
  <c r="D16" i="10"/>
  <c r="D15" i="10"/>
  <c r="D39" i="11"/>
  <c r="D38" i="11"/>
  <c r="D37" i="11"/>
  <c r="D36" i="11"/>
  <c r="D35" i="11"/>
  <c r="D34" i="11"/>
  <c r="D33" i="11"/>
  <c r="D32" i="11"/>
  <c r="D31" i="11"/>
  <c r="D30" i="11"/>
  <c r="D29" i="11"/>
  <c r="D28" i="11"/>
  <c r="F26" i="11"/>
  <c r="C26" i="11"/>
  <c r="D11" i="10"/>
  <c r="D9" i="10"/>
  <c r="D8" i="10"/>
  <c r="D7" i="10"/>
  <c r="D5" i="10"/>
  <c r="D40" i="10"/>
  <c r="D39" i="10"/>
  <c r="D38" i="10"/>
  <c r="D37" i="10"/>
  <c r="D36" i="10"/>
  <c r="D35" i="10"/>
  <c r="D41" i="10"/>
  <c r="D34" i="10"/>
  <c r="D33" i="10"/>
  <c r="D32" i="10"/>
  <c r="D30" i="10"/>
  <c r="D29" i="10"/>
  <c r="C27" i="10"/>
  <c r="F27" i="10"/>
  <c r="D40" i="11"/>
  <c r="D31" i="10"/>
  <c r="D28" i="6"/>
  <c r="F12" i="6"/>
  <c r="D37" i="6"/>
  <c r="F11" i="6"/>
  <c r="F10" i="6"/>
  <c r="F8" i="6"/>
  <c r="F9" i="6"/>
  <c r="F7" i="6"/>
  <c r="F6" i="6"/>
  <c r="D34" i="9"/>
  <c r="D33" i="9"/>
  <c r="D32" i="9"/>
  <c r="D31" i="9"/>
  <c r="D30" i="9"/>
  <c r="D29" i="9"/>
  <c r="D28" i="9"/>
  <c r="D27" i="9"/>
  <c r="D26" i="9"/>
  <c r="D25" i="9"/>
  <c r="D24" i="9"/>
  <c r="F22" i="9"/>
  <c r="D22" i="9"/>
  <c r="C22" i="9"/>
  <c r="D39" i="6"/>
  <c r="D38" i="6"/>
  <c r="D36" i="6"/>
  <c r="D35" i="6"/>
  <c r="D34" i="6"/>
  <c r="D33" i="6"/>
  <c r="D32" i="6"/>
  <c r="D31" i="6"/>
  <c r="D30" i="6"/>
  <c r="D29" i="6"/>
  <c r="F26" i="6"/>
  <c r="D26" i="6"/>
  <c r="C26" i="6"/>
  <c r="D32" i="5"/>
  <c r="D33" i="5"/>
  <c r="D28" i="5"/>
  <c r="F28" i="5"/>
  <c r="C28" i="5"/>
  <c r="D40" i="5"/>
  <c r="D39" i="5"/>
  <c r="D38" i="5"/>
  <c r="D37" i="5"/>
  <c r="D36" i="5"/>
  <c r="D35" i="5"/>
  <c r="D34" i="5"/>
  <c r="D31" i="5"/>
  <c r="D30" i="5"/>
  <c r="D35" i="9"/>
  <c r="D40" i="6"/>
  <c r="D41" i="5"/>
  <c r="D30" i="4"/>
  <c r="D29" i="4"/>
  <c r="D28" i="4"/>
  <c r="D27" i="4"/>
  <c r="D26" i="4"/>
  <c r="D25" i="4"/>
  <c r="D24" i="4"/>
  <c r="D23" i="4"/>
  <c r="D22" i="4"/>
  <c r="D21" i="4"/>
  <c r="D20" i="4"/>
  <c r="D18" i="4"/>
  <c r="C18" i="4"/>
  <c r="D31" i="4"/>
  <c r="F18" i="4"/>
  <c r="F6" i="1"/>
  <c r="F7" i="1"/>
  <c r="F8" i="1"/>
  <c r="F9" i="1"/>
  <c r="F10" i="1"/>
  <c r="F5" i="1"/>
  <c r="B8" i="2"/>
  <c r="D38" i="1"/>
  <c r="D37" i="1"/>
  <c r="D36" i="1"/>
  <c r="D35" i="1"/>
  <c r="D34" i="1"/>
  <c r="D33" i="1"/>
  <c r="D32" i="1"/>
  <c r="D31" i="1"/>
  <c r="D30" i="1"/>
  <c r="D29" i="1"/>
  <c r="D28" i="1"/>
  <c r="F26" i="1"/>
  <c r="D26" i="1"/>
  <c r="C26" i="1"/>
  <c r="D39" i="1"/>
</calcChain>
</file>

<file path=xl/sharedStrings.xml><?xml version="1.0" encoding="utf-8"?>
<sst xmlns="http://schemas.openxmlformats.org/spreadsheetml/2006/main" count="554" uniqueCount="38">
  <si>
    <t>Frais Gabriel Gagnère PROMERKA</t>
  </si>
  <si>
    <t>Date</t>
  </si>
  <si>
    <t>Libellé</t>
  </si>
  <si>
    <t>Montant €</t>
  </si>
  <si>
    <t>Montant
CHF</t>
  </si>
  <si>
    <t>TVA
incluse</t>
  </si>
  <si>
    <t>Montant TVA</t>
  </si>
  <si>
    <t>Essence</t>
  </si>
  <si>
    <t>Frais véhicule</t>
  </si>
  <si>
    <t>Total:</t>
  </si>
  <si>
    <t>IT</t>
  </si>
  <si>
    <t>Restaurant</t>
  </si>
  <si>
    <t>Frais de représentation</t>
  </si>
  <si>
    <t>Frais de transport</t>
  </si>
  <si>
    <t>Frais achat materiel</t>
  </si>
  <si>
    <t>Logement</t>
  </si>
  <si>
    <t>Parking</t>
  </si>
  <si>
    <t>Hotel</t>
  </si>
  <si>
    <t>Achat</t>
  </si>
  <si>
    <t>Gazole</t>
  </si>
  <si>
    <t>Milano 09-12.04.2019</t>
  </si>
  <si>
    <t>Frais de montage</t>
  </si>
  <si>
    <t>Frais de voyage</t>
  </si>
  <si>
    <t>1 CHF = 7.15 CNY</t>
  </si>
  <si>
    <t>1 CHF = 1.05 USD</t>
  </si>
  <si>
    <t>Voyage CHINE 5-13 déc. 2019</t>
  </si>
  <si>
    <t>Montant CNY</t>
  </si>
  <si>
    <t>Frais de vol</t>
  </si>
  <si>
    <t>Montant CNY/USD</t>
  </si>
  <si>
    <t>Frais 11/19</t>
  </si>
  <si>
    <t>Frais 12/19</t>
  </si>
  <si>
    <t>Micorsoft 11/19</t>
  </si>
  <si>
    <t>Micorsoft 12/19</t>
  </si>
  <si>
    <t>Wix.com 26.12.</t>
  </si>
  <si>
    <t>Wix.com 30.12.</t>
  </si>
  <si>
    <t>Frais voyage CHINE Total</t>
  </si>
  <si>
    <t>Frais voyage CHINE</t>
  </si>
  <si>
    <t>payé 2019 cpte 2052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</si>
</sst>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&quot;.&quot;mm&quot;.&quot;yyyy"/>
    <numFmt numFmtId="165" formatCode="0.0\ &quot;%&quot;"/>
    <numFmt numFmtId="166" formatCode="0.00\ &quot;%&quot;"/>
    <numFmt numFmtId="167" formatCode="[$CHF-100C]&quot; &quot;#,##0.00"/>
    <numFmt numFmtId="168" formatCode="dd&quot;.&quot;mm&quot;.&quot;yyyy;@"/>
    <numFmt numFmtId="169" formatCode="[$€-100C]&quot; &quot;#,##0.00;[Red]&quot;-&quot;[$€-100C]&quot; &quot;#,##0.00"/>
  </numFmts>
  <fonts count="9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i/>
      <sz val="11"/>
      <color theme="0" tint="-0.249977111117893"/>
      <name val="Calibri"/>
      <family val="2"/>
    </font>
    <font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17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5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166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right"/>
    </xf>
    <xf numFmtId="167" fontId="0" fillId="0" borderId="0" xfId="0" applyNumberFormat="1"/>
    <xf numFmtId="2" fontId="2" fillId="0" borderId="0" xfId="0" applyNumberFormat="1" applyFont="1"/>
    <xf numFmtId="168" fontId="0" fillId="0" borderId="0" xfId="0" applyNumberFormat="1"/>
    <xf numFmtId="2" fontId="0" fillId="0" borderId="0" xfId="0" applyNumberFormat="1" applyAlignment="1">
      <alignment horizontal="right"/>
    </xf>
    <xf numFmtId="168" fontId="2" fillId="0" borderId="0" xfId="0" applyNumberFormat="1" applyFont="1"/>
    <xf numFmtId="169" fontId="0" fillId="0" borderId="0" xfId="0" applyNumberFormat="1"/>
    <xf numFmtId="167" fontId="2" fillId="0" borderId="0" xfId="0" applyNumberFormat="1" applyFont="1"/>
    <xf numFmtId="168" fontId="0" fillId="0" borderId="1" xfId="0" applyNumberFormat="1" applyBorder="1"/>
    <xf numFmtId="165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2" fontId="0" fillId="0" borderId="0" xfId="0" applyNumberFormat="1" applyFont="1"/>
    <xf numFmtId="2" fontId="8" fillId="0" borderId="0" xfId="0" applyNumberFormat="1" applyFont="1"/>
    <xf numFmtId="2" fontId="8" fillId="0" borderId="2" xfId="0" applyNumberFormat="1" applyFont="1" applyBorder="1"/>
    <xf numFmtId="0" fontId="2" fillId="0" borderId="3" xfId="0" applyFont="1" applyBorder="1"/>
    <xf numFmtId="2" fontId="2" fillId="0" borderId="3" xfId="0" applyNumberFormat="1" applyFont="1" applyBorder="1"/>
    <xf numFmtId="0" fontId="8" fillId="0" borderId="0" xfId="0" applyFont="1"/>
    <xf numFmtId="2" fontId="2" fillId="0" borderId="0" xfId="0" applyNumberFormat="1" applyFont="1" applyBorder="1"/>
    <xf numFmtId="2" fontId="8" fillId="0" borderId="0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910-A540-4FBC-BA52-DAD724B7C8E1}">
  <dimension ref="B4:B8"/>
  <sheetViews>
    <sheetView workbookViewId="0">
      <selection activeCell="B9" sqref="B9"/>
    </sheetView>
  </sheetViews>
  <sheetFormatPr baseColWidth="10" defaultRowHeight="15" x14ac:dyDescent="0.25"/>
  <sheetData>
    <row r="4" spans="2:2" x14ac:dyDescent="0.25">
      <c r="B4">
        <v>839.35</v>
      </c>
    </row>
    <row r="5" spans="2:2" x14ac:dyDescent="0.25">
      <c r="B5">
        <v>657.78</v>
      </c>
    </row>
    <row r="6" spans="2:2" x14ac:dyDescent="0.25">
      <c r="B6">
        <v>45.23</v>
      </c>
    </row>
    <row r="7" spans="2:2" x14ac:dyDescent="0.25">
      <c r="B7">
        <v>45.23</v>
      </c>
    </row>
    <row r="8" spans="2:2" x14ac:dyDescent="0.25">
      <c r="B8">
        <f>SUM(B4:B7)</f>
        <v>1587.5900000000001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D49E-4486-4659-A1F6-18864CBA7456}">
  <dimension ref="A1:G42"/>
  <sheetViews>
    <sheetView view="pageLayout" zoomScaleNormal="100" workbookViewId="0">
      <selection activeCell="B5" sqref="B5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43617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43617</v>
      </c>
      <c r="B4" s="13" t="s">
        <v>12</v>
      </c>
      <c r="C4" s="14"/>
      <c r="D4" s="15">
        <v>18.600000000000001</v>
      </c>
      <c r="E4" s="16">
        <v>7.7</v>
      </c>
      <c r="F4" s="15">
        <f>D4*0.077</f>
        <v>1.4322000000000001</v>
      </c>
    </row>
    <row r="5" spans="1:7" x14ac:dyDescent="0.25">
      <c r="A5" s="12">
        <v>43622</v>
      </c>
      <c r="B5" s="13" t="s">
        <v>8</v>
      </c>
      <c r="C5" s="14"/>
      <c r="D5" s="15">
        <v>11.9</v>
      </c>
      <c r="E5" s="16">
        <v>7.7</v>
      </c>
      <c r="F5" s="15">
        <f t="shared" ref="F5:F8" si="0">D5*0.077</f>
        <v>0.9163</v>
      </c>
    </row>
    <row r="6" spans="1:7" x14ac:dyDescent="0.25">
      <c r="A6" s="12">
        <v>43637</v>
      </c>
      <c r="B6" s="13" t="s">
        <v>16</v>
      </c>
      <c r="C6" s="14"/>
      <c r="D6" s="15">
        <v>17</v>
      </c>
      <c r="E6" s="16">
        <v>7.7</v>
      </c>
      <c r="F6" s="15">
        <f t="shared" si="0"/>
        <v>1.3089999999999999</v>
      </c>
    </row>
    <row r="7" spans="1:7" x14ac:dyDescent="0.25">
      <c r="A7" s="12">
        <v>43636</v>
      </c>
      <c r="B7" s="13" t="s">
        <v>11</v>
      </c>
      <c r="C7" s="14"/>
      <c r="D7" s="15">
        <v>137.5</v>
      </c>
      <c r="E7" s="16">
        <v>7.7</v>
      </c>
      <c r="F7" s="15">
        <f t="shared" si="0"/>
        <v>10.5875</v>
      </c>
    </row>
    <row r="8" spans="1:7" x14ac:dyDescent="0.25">
      <c r="A8" s="12">
        <v>43637</v>
      </c>
      <c r="B8" s="13" t="s">
        <v>11</v>
      </c>
      <c r="C8" s="14"/>
      <c r="D8" s="15">
        <v>114.4</v>
      </c>
      <c r="E8" s="16">
        <v>7.7</v>
      </c>
      <c r="F8" s="15">
        <f t="shared" si="0"/>
        <v>8.8087999999999997</v>
      </c>
    </row>
    <row r="9" spans="1:7" x14ac:dyDescent="0.25">
      <c r="A9" s="12"/>
      <c r="B9" s="13"/>
      <c r="C9" s="14"/>
      <c r="D9" s="15"/>
      <c r="E9" s="16"/>
      <c r="F9" s="15"/>
    </row>
    <row r="10" spans="1:7" x14ac:dyDescent="0.25">
      <c r="A10" s="12"/>
      <c r="B10" s="13"/>
      <c r="C10" s="14"/>
      <c r="D10" s="15"/>
      <c r="E10" s="16"/>
      <c r="F10" s="15"/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4"/>
      <c r="D12" s="15"/>
      <c r="E12" s="16"/>
      <c r="F12" s="15"/>
    </row>
    <row r="13" spans="1:7" x14ac:dyDescent="0.25">
      <c r="A13" s="12"/>
      <c r="B13" s="32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s="5" customFormat="1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2"/>
      <c r="C20" s="14"/>
      <c r="D20" s="15"/>
      <c r="E20" s="16"/>
      <c r="F20" s="15"/>
    </row>
    <row r="21" spans="1:6" s="5" customForma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2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ht="14.25" customHeight="1" x14ac:dyDescent="0.25">
      <c r="A25" s="12"/>
      <c r="B25" s="13"/>
      <c r="C25" s="14"/>
      <c r="D25" s="15"/>
      <c r="E25" s="16"/>
      <c r="F25" s="15"/>
    </row>
    <row r="26" spans="1:6" s="5" customFormat="1" x14ac:dyDescent="0.25">
      <c r="A26" s="18"/>
      <c r="B26" s="19" t="s">
        <v>9</v>
      </c>
      <c r="C26" s="20">
        <f>SUM(C4:C25)</f>
        <v>0</v>
      </c>
      <c r="D26" s="21">
        <f>SUM(D4:D25)</f>
        <v>299.39999999999998</v>
      </c>
      <c r="E26" s="22"/>
      <c r="F26" s="21">
        <f>SUM(F4:F25)</f>
        <v>23.053800000000003</v>
      </c>
    </row>
    <row r="27" spans="1:6" s="5" customFormat="1" x14ac:dyDescent="0.25">
      <c r="A27"/>
      <c r="B27"/>
      <c r="C27"/>
      <c r="E27" s="6"/>
    </row>
    <row r="28" spans="1:6" s="5" customFormat="1" x14ac:dyDescent="0.25">
      <c r="B28" s="23" t="s">
        <v>8</v>
      </c>
      <c r="C28" s="24"/>
      <c r="D28" s="25">
        <f>SUMIF(B4:B25,B28,D4:D25)</f>
        <v>11.9</v>
      </c>
      <c r="E28" s="6"/>
      <c r="F28" s="26"/>
    </row>
    <row r="29" spans="1:6" s="5" customFormat="1" x14ac:dyDescent="0.25">
      <c r="B29" s="23" t="s">
        <v>10</v>
      </c>
      <c r="C29" s="24"/>
      <c r="D29" s="25">
        <f>SUMIF(B4:B25,B29,D4:D25)</f>
        <v>0</v>
      </c>
      <c r="E29" s="6"/>
      <c r="F29" s="26"/>
    </row>
    <row r="30" spans="1:6" s="5" customFormat="1" x14ac:dyDescent="0.25">
      <c r="B30" s="27" t="s">
        <v>11</v>
      </c>
      <c r="C30" s="24"/>
      <c r="D30" s="25">
        <f>SUMIF(B4:B25,B30,D4:D25)</f>
        <v>251.9</v>
      </c>
      <c r="E30" s="6"/>
      <c r="F30" s="26"/>
    </row>
    <row r="31" spans="1:6" s="5" customFormat="1" ht="15.75" customHeight="1" x14ac:dyDescent="0.25">
      <c r="B31" s="27" t="s">
        <v>7</v>
      </c>
      <c r="C31" s="24"/>
      <c r="D31" s="25">
        <f>SUMIF(B4:B25,B31,D4:D25)</f>
        <v>0</v>
      </c>
      <c r="E31" s="6"/>
      <c r="F31" s="26"/>
    </row>
    <row r="32" spans="1:6" s="5" customFormat="1" ht="15.75" customHeight="1" x14ac:dyDescent="0.25">
      <c r="B32" s="27" t="s">
        <v>12</v>
      </c>
      <c r="C32" s="24"/>
      <c r="D32" s="25">
        <f>SUMIF(B4:B25,B32,D4:D25)</f>
        <v>18.600000000000001</v>
      </c>
      <c r="E32" s="6"/>
      <c r="F32" s="26"/>
    </row>
    <row r="33" spans="1:6" s="5" customFormat="1" x14ac:dyDescent="0.25">
      <c r="B33" s="27" t="s">
        <v>13</v>
      </c>
      <c r="C33" s="24"/>
      <c r="D33" s="25">
        <f>SUMIF(B4:B25,B33,D4:D25)</f>
        <v>0</v>
      </c>
      <c r="E33" s="6"/>
      <c r="F33" s="26"/>
    </row>
    <row r="34" spans="1:6" s="5" customFormat="1" x14ac:dyDescent="0.25">
      <c r="B34" s="27" t="s">
        <v>14</v>
      </c>
      <c r="C34" s="24"/>
      <c r="D34" s="25">
        <f>SUMIF(B4:B26,B34,D4:D26)</f>
        <v>0</v>
      </c>
      <c r="E34" s="6"/>
      <c r="F34" s="26"/>
    </row>
    <row r="35" spans="1:6" s="5" customFormat="1" x14ac:dyDescent="0.25">
      <c r="B35" s="27" t="s">
        <v>15</v>
      </c>
      <c r="C35"/>
      <c r="D35" s="25">
        <f>SUMIF(B4:B25,B35,D4:D25)</f>
        <v>0</v>
      </c>
      <c r="E35" s="6"/>
    </row>
    <row r="36" spans="1:6" s="5" customFormat="1" x14ac:dyDescent="0.25">
      <c r="B36" s="27" t="s">
        <v>16</v>
      </c>
      <c r="C36" s="28"/>
      <c r="D36" s="25">
        <f>SUMIF(B4:B25,B36,D4:D25)</f>
        <v>17</v>
      </c>
      <c r="E36" s="6"/>
    </row>
    <row r="37" spans="1:6" s="5" customFormat="1" x14ac:dyDescent="0.25">
      <c r="B37" s="27" t="s">
        <v>19</v>
      </c>
      <c r="C37" s="28"/>
      <c r="D37" s="25">
        <f>SUMIF(B4:B26,B37,D4:D26)</f>
        <v>0</v>
      </c>
      <c r="E37" s="6"/>
    </row>
    <row r="38" spans="1:6" s="5" customFormat="1" x14ac:dyDescent="0.25">
      <c r="B38" s="27" t="s">
        <v>17</v>
      </c>
      <c r="D38" s="25">
        <f>SUMIF(B4:B25,B38,D4:D25)</f>
        <v>0</v>
      </c>
      <c r="E38" s="6"/>
    </row>
    <row r="39" spans="1:6" s="5" customFormat="1" x14ac:dyDescent="0.25">
      <c r="B39" s="27" t="s">
        <v>18</v>
      </c>
      <c r="D39" s="25">
        <f>SUMIF(B4:B25,B39,D4:D25)</f>
        <v>0</v>
      </c>
      <c r="E39" s="6"/>
    </row>
    <row r="40" spans="1:6" s="5" customFormat="1" x14ac:dyDescent="0.25">
      <c r="B40" s="29" t="s">
        <v>9</v>
      </c>
      <c r="C40" s="30"/>
      <c r="D40" s="31">
        <f>SUM(D28:D39)</f>
        <v>299.40000000000003</v>
      </c>
      <c r="E40" s="6"/>
    </row>
    <row r="42" spans="1:6" s="5" customFormat="1" x14ac:dyDescent="0.25">
      <c r="A42" s="27"/>
      <c r="B42" s="25"/>
      <c r="C42"/>
      <c r="E42" s="6"/>
    </row>
  </sheetData>
  <autoFilter ref="A3:F3" xr:uid="{00000000-0009-0000-0000-00001F000000}">
    <sortState xmlns:xlrd2="http://schemas.microsoft.com/office/spreadsheetml/2017/richdata2" ref="A4:F7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C6E5-B448-4BB7-9470-071017A17D31}">
  <dimension ref="A1:G45"/>
  <sheetViews>
    <sheetView view="pageLayout" zoomScaleNormal="100" workbookViewId="0">
      <selection activeCell="D10" sqref="D10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43647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43650</v>
      </c>
      <c r="B4" s="13" t="s">
        <v>21</v>
      </c>
      <c r="C4" s="14"/>
      <c r="D4" s="15">
        <v>222</v>
      </c>
      <c r="E4" s="33">
        <v>3.7</v>
      </c>
      <c r="F4" s="15">
        <f>D4*0.037</f>
        <v>8.2140000000000004</v>
      </c>
    </row>
    <row r="5" spans="1:7" x14ac:dyDescent="0.25">
      <c r="A5" s="12">
        <v>43650</v>
      </c>
      <c r="B5" s="13" t="s">
        <v>21</v>
      </c>
      <c r="C5" s="14"/>
      <c r="D5" s="15">
        <v>6</v>
      </c>
      <c r="E5" s="33">
        <v>0</v>
      </c>
      <c r="F5" s="15"/>
    </row>
    <row r="6" spans="1:7" x14ac:dyDescent="0.25">
      <c r="A6" s="12">
        <v>43650</v>
      </c>
      <c r="B6" s="13" t="s">
        <v>21</v>
      </c>
      <c r="C6" s="14"/>
      <c r="D6" s="15">
        <v>11</v>
      </c>
      <c r="E6" s="33">
        <v>3.7</v>
      </c>
      <c r="F6" s="15">
        <f>D6*0.037</f>
        <v>0.40699999999999997</v>
      </c>
    </row>
    <row r="7" spans="1:7" x14ac:dyDescent="0.25">
      <c r="A7" s="12">
        <v>43651</v>
      </c>
      <c r="B7" s="13" t="s">
        <v>12</v>
      </c>
      <c r="C7" s="14"/>
      <c r="D7" s="15">
        <v>9.6</v>
      </c>
      <c r="E7" s="16">
        <v>2.5</v>
      </c>
      <c r="F7" s="15">
        <f>D7*0.025</f>
        <v>0.24</v>
      </c>
    </row>
    <row r="8" spans="1:7" x14ac:dyDescent="0.25">
      <c r="A8" s="12">
        <v>43648</v>
      </c>
      <c r="B8" s="13" t="s">
        <v>16</v>
      </c>
      <c r="C8" s="14"/>
      <c r="D8" s="15">
        <v>5</v>
      </c>
      <c r="E8" s="16">
        <v>7.7</v>
      </c>
      <c r="F8" s="15">
        <f t="shared" ref="F8:F9" si="0">D8*0.077</f>
        <v>0.38500000000000001</v>
      </c>
    </row>
    <row r="9" spans="1:7" x14ac:dyDescent="0.25">
      <c r="A9" s="12">
        <v>43665</v>
      </c>
      <c r="B9" s="13" t="s">
        <v>16</v>
      </c>
      <c r="C9" s="14"/>
      <c r="D9" s="15">
        <v>7</v>
      </c>
      <c r="E9" s="16">
        <v>7.7</v>
      </c>
      <c r="F9" s="15">
        <f t="shared" si="0"/>
        <v>0.53900000000000003</v>
      </c>
    </row>
    <row r="10" spans="1:7" x14ac:dyDescent="0.25">
      <c r="A10" s="12">
        <v>43656</v>
      </c>
      <c r="B10" s="13" t="s">
        <v>8</v>
      </c>
      <c r="C10" s="14"/>
      <c r="D10" s="15">
        <v>100</v>
      </c>
      <c r="E10" s="16">
        <v>0</v>
      </c>
      <c r="F10" s="15"/>
    </row>
    <row r="11" spans="1:7" x14ac:dyDescent="0.25">
      <c r="A11" s="12">
        <v>43675</v>
      </c>
      <c r="B11" s="13" t="s">
        <v>8</v>
      </c>
      <c r="C11" s="14"/>
      <c r="D11" s="15">
        <v>15.3</v>
      </c>
      <c r="E11" s="16">
        <v>7.7</v>
      </c>
      <c r="F11" s="15">
        <f>D11*0.077</f>
        <v>1.1781000000000001</v>
      </c>
    </row>
    <row r="12" spans="1:7" x14ac:dyDescent="0.25">
      <c r="A12" s="12">
        <v>43648</v>
      </c>
      <c r="B12" s="13" t="s">
        <v>11</v>
      </c>
      <c r="C12" s="14"/>
      <c r="D12" s="15">
        <v>82.5</v>
      </c>
      <c r="E12" s="16">
        <v>7.7</v>
      </c>
      <c r="F12" s="15">
        <f>D12*0.077</f>
        <v>6.3525</v>
      </c>
    </row>
    <row r="13" spans="1:7" x14ac:dyDescent="0.25">
      <c r="A13" s="12">
        <v>43655</v>
      </c>
      <c r="B13" s="13" t="s">
        <v>11</v>
      </c>
      <c r="C13" s="14"/>
      <c r="D13" s="15">
        <v>14.8</v>
      </c>
      <c r="E13" s="16">
        <v>7.7</v>
      </c>
      <c r="F13" s="15">
        <f>D13*0.077</f>
        <v>1.1395999999999999</v>
      </c>
    </row>
    <row r="14" spans="1:7" x14ac:dyDescent="0.25">
      <c r="A14" s="12">
        <v>43655</v>
      </c>
      <c r="B14" s="13" t="s">
        <v>11</v>
      </c>
      <c r="C14" s="14"/>
      <c r="D14" s="15">
        <v>284</v>
      </c>
      <c r="E14" s="16">
        <v>7.7</v>
      </c>
      <c r="F14" s="15">
        <f>D14*0.077</f>
        <v>21.867999999999999</v>
      </c>
    </row>
    <row r="15" spans="1:7" x14ac:dyDescent="0.25">
      <c r="A15" s="12">
        <v>43661</v>
      </c>
      <c r="B15" s="13" t="s">
        <v>11</v>
      </c>
      <c r="C15" s="14"/>
      <c r="D15" s="15">
        <v>47</v>
      </c>
      <c r="E15" s="16">
        <v>7.7</v>
      </c>
      <c r="F15" s="15">
        <f>D15*0.077</f>
        <v>3.6189999999999998</v>
      </c>
    </row>
    <row r="16" spans="1:7" x14ac:dyDescent="0.25">
      <c r="A16" s="12"/>
      <c r="B16" s="13"/>
      <c r="C16" s="14"/>
      <c r="D16" s="15"/>
      <c r="E16" s="16"/>
      <c r="F16" s="15"/>
    </row>
    <row r="17" spans="1:6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2"/>
      <c r="B22" s="12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x14ac:dyDescent="0.25">
      <c r="A25" s="12"/>
      <c r="B25" s="12"/>
      <c r="C25" s="14"/>
      <c r="D25" s="15"/>
      <c r="E25" s="16"/>
      <c r="F25" s="15"/>
    </row>
    <row r="26" spans="1:6" s="5" customFormat="1" x14ac:dyDescent="0.25">
      <c r="A26" s="12"/>
      <c r="B26" s="13"/>
      <c r="C26" s="14"/>
      <c r="D26" s="15"/>
      <c r="E26" s="16"/>
      <c r="F26" s="15"/>
    </row>
    <row r="27" spans="1:6" s="5" customFormat="1" ht="14.25" customHeight="1" x14ac:dyDescent="0.25">
      <c r="A27" s="12"/>
      <c r="B27" s="13"/>
      <c r="C27" s="14"/>
      <c r="D27" s="15"/>
      <c r="E27" s="16"/>
      <c r="F27" s="15"/>
    </row>
    <row r="28" spans="1:6" s="5" customFormat="1" x14ac:dyDescent="0.25">
      <c r="A28" s="18"/>
      <c r="B28" s="19" t="s">
        <v>9</v>
      </c>
      <c r="C28" s="20">
        <f>SUM(C4:C27)</f>
        <v>0</v>
      </c>
      <c r="D28" s="21">
        <f>SUM(D4:D27)</f>
        <v>804.2</v>
      </c>
      <c r="E28" s="22"/>
      <c r="F28" s="21">
        <f>SUM(F4:F27)</f>
        <v>43.9422</v>
      </c>
    </row>
    <row r="29" spans="1:6" s="5" customFormat="1" x14ac:dyDescent="0.25">
      <c r="A29"/>
      <c r="B29"/>
      <c r="C29"/>
      <c r="E29" s="6"/>
    </row>
    <row r="30" spans="1:6" s="5" customFormat="1" x14ac:dyDescent="0.25">
      <c r="B30" s="23" t="s">
        <v>8</v>
      </c>
      <c r="C30" s="24"/>
      <c r="D30" s="25">
        <f>SUMIF(B4:B27,B30,D4:D27)</f>
        <v>115.3</v>
      </c>
      <c r="E30" s="6"/>
      <c r="F30" s="26"/>
    </row>
    <row r="31" spans="1:6" s="5" customFormat="1" x14ac:dyDescent="0.25">
      <c r="B31" s="23" t="s">
        <v>10</v>
      </c>
      <c r="C31" s="24"/>
      <c r="D31" s="25">
        <f>SUMIF(B4:B27,B31,D4:D27)</f>
        <v>0</v>
      </c>
      <c r="E31" s="6"/>
      <c r="F31" s="26"/>
    </row>
    <row r="32" spans="1:6" s="5" customFormat="1" x14ac:dyDescent="0.25">
      <c r="B32" s="27" t="s">
        <v>11</v>
      </c>
      <c r="C32" s="24"/>
      <c r="D32" s="25">
        <f>SUMIF(B4:B27,B32,D4:D27)</f>
        <v>428.3</v>
      </c>
      <c r="E32" s="6"/>
      <c r="F32" s="26"/>
    </row>
    <row r="33" spans="1:6" s="5" customFormat="1" ht="15.75" customHeight="1" x14ac:dyDescent="0.25">
      <c r="B33" s="27" t="s">
        <v>7</v>
      </c>
      <c r="C33" s="24"/>
      <c r="D33" s="25">
        <f>SUMIF(B4:B27,B33,D4:D27)</f>
        <v>0</v>
      </c>
      <c r="E33" s="6"/>
      <c r="F33" s="26"/>
    </row>
    <row r="34" spans="1:6" s="5" customFormat="1" ht="15.75" customHeight="1" x14ac:dyDescent="0.25">
      <c r="B34" s="27" t="s">
        <v>21</v>
      </c>
      <c r="C34" s="24"/>
      <c r="D34" s="25">
        <f>SUMIF(B4:B28,B34,D4:D28)</f>
        <v>239</v>
      </c>
      <c r="E34" s="6"/>
      <c r="F34" s="26"/>
    </row>
    <row r="35" spans="1:6" s="5" customFormat="1" ht="15.75" customHeight="1" x14ac:dyDescent="0.25">
      <c r="B35" s="27" t="s">
        <v>12</v>
      </c>
      <c r="C35" s="24"/>
      <c r="D35" s="25">
        <f>SUMIF(B4:B27,B35,D4:D27)</f>
        <v>9.6</v>
      </c>
      <c r="E35" s="6"/>
      <c r="F35" s="26"/>
    </row>
    <row r="36" spans="1:6" s="5" customFormat="1" x14ac:dyDescent="0.25">
      <c r="B36" s="27" t="s">
        <v>13</v>
      </c>
      <c r="C36" s="24"/>
      <c r="D36" s="25">
        <f>SUMIF(B4:B27,B36,D4:D27)</f>
        <v>0</v>
      </c>
      <c r="E36" s="6"/>
      <c r="F36" s="26"/>
    </row>
    <row r="37" spans="1:6" s="5" customFormat="1" x14ac:dyDescent="0.25">
      <c r="B37" s="27" t="s">
        <v>14</v>
      </c>
      <c r="C37" s="24"/>
      <c r="D37" s="25">
        <f>SUMIF(B4:B28,B37,D4:D28)</f>
        <v>0</v>
      </c>
      <c r="E37" s="6"/>
      <c r="F37" s="26"/>
    </row>
    <row r="38" spans="1:6" s="5" customFormat="1" x14ac:dyDescent="0.25">
      <c r="B38" s="27" t="s">
        <v>15</v>
      </c>
      <c r="C38"/>
      <c r="D38" s="25">
        <f>SUMIF(B4:B27,B38,D4:D27)</f>
        <v>0</v>
      </c>
      <c r="E38" s="6"/>
    </row>
    <row r="39" spans="1:6" s="5" customFormat="1" x14ac:dyDescent="0.25">
      <c r="B39" s="27" t="s">
        <v>16</v>
      </c>
      <c r="C39" s="28"/>
      <c r="D39" s="25">
        <f>SUMIF(B4:B27,B39,D4:D27)</f>
        <v>12</v>
      </c>
      <c r="E39" s="6"/>
    </row>
    <row r="40" spans="1:6" s="5" customFormat="1" hidden="1" x14ac:dyDescent="0.25">
      <c r="B40" s="27" t="s">
        <v>19</v>
      </c>
      <c r="C40" s="28"/>
      <c r="D40" s="25">
        <f>SUMIF(B4:B28,B40,D4:D28)</f>
        <v>0</v>
      </c>
      <c r="E40" s="6"/>
    </row>
    <row r="41" spans="1:6" s="5" customFormat="1" hidden="1" x14ac:dyDescent="0.25">
      <c r="B41" s="27" t="s">
        <v>17</v>
      </c>
      <c r="D41" s="25">
        <f>SUMIF(B4:B27,B41,D4:D27)</f>
        <v>0</v>
      </c>
      <c r="E41" s="6"/>
    </row>
    <row r="42" spans="1:6" s="5" customFormat="1" x14ac:dyDescent="0.25">
      <c r="B42" s="27" t="s">
        <v>18</v>
      </c>
      <c r="D42" s="25">
        <f>SUMIF(B4:B27,B42,D4:D27)</f>
        <v>0</v>
      </c>
      <c r="E42" s="6"/>
    </row>
    <row r="43" spans="1:6" s="5" customFormat="1" x14ac:dyDescent="0.25">
      <c r="B43" s="29" t="s">
        <v>9</v>
      </c>
      <c r="C43" s="30"/>
      <c r="D43" s="31">
        <f>SUM(D30:D42)</f>
        <v>804.2</v>
      </c>
      <c r="E43" s="6"/>
    </row>
    <row r="45" spans="1:6" s="5" customFormat="1" x14ac:dyDescent="0.25">
      <c r="A45" s="27"/>
      <c r="B45" s="25"/>
      <c r="C45"/>
      <c r="E45" s="6"/>
    </row>
  </sheetData>
  <autoFilter ref="A3:F3" xr:uid="{00000000-0009-0000-0000-00001F000000}">
    <sortState xmlns:xlrd2="http://schemas.microsoft.com/office/spreadsheetml/2017/richdata2" ref="A4:F9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8285-7610-41F7-ADC3-6E8003D2262E}">
  <dimension ref="A1:G44"/>
  <sheetViews>
    <sheetView view="pageLayout" zoomScaleNormal="100" workbookViewId="0">
      <selection activeCell="B22" sqref="B22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43709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43725</v>
      </c>
      <c r="B4" s="13" t="s">
        <v>8</v>
      </c>
      <c r="C4" s="14"/>
      <c r="D4" s="15">
        <v>15.3</v>
      </c>
      <c r="E4" s="16">
        <v>7.7</v>
      </c>
      <c r="F4" s="15">
        <f>D4/1.077*0.077</f>
        <v>1.0938718662952647</v>
      </c>
    </row>
    <row r="5" spans="1:7" x14ac:dyDescent="0.25">
      <c r="A5" s="12">
        <v>43736</v>
      </c>
      <c r="B5" s="13" t="s">
        <v>8</v>
      </c>
      <c r="C5" s="14"/>
      <c r="D5" s="15">
        <v>7.5</v>
      </c>
      <c r="E5" s="16">
        <v>7.7</v>
      </c>
      <c r="F5" s="15">
        <f>D5/1.077*0.077</f>
        <v>0.53621169916434541</v>
      </c>
    </row>
    <row r="6" spans="1:7" x14ac:dyDescent="0.25">
      <c r="A6" s="12">
        <v>43736</v>
      </c>
      <c r="B6" s="13" t="s">
        <v>7</v>
      </c>
      <c r="C6" s="14"/>
      <c r="D6" s="15">
        <v>95.93</v>
      </c>
      <c r="E6" s="16">
        <v>7.7</v>
      </c>
      <c r="F6" s="15">
        <f>D6/1.077*0.077</f>
        <v>6.8585051067780878</v>
      </c>
    </row>
    <row r="7" spans="1:7" x14ac:dyDescent="0.25">
      <c r="A7" s="12">
        <v>43733</v>
      </c>
      <c r="B7" s="13" t="s">
        <v>16</v>
      </c>
      <c r="C7" s="14"/>
      <c r="D7" s="15">
        <v>1.25</v>
      </c>
      <c r="E7" s="16">
        <v>0</v>
      </c>
      <c r="F7" s="15">
        <v>0</v>
      </c>
    </row>
    <row r="8" spans="1:7" x14ac:dyDescent="0.25">
      <c r="A8" s="12"/>
      <c r="B8" s="13"/>
      <c r="C8" s="14"/>
      <c r="D8" s="15"/>
      <c r="E8" s="16"/>
      <c r="F8" s="15"/>
    </row>
    <row r="9" spans="1:7" x14ac:dyDescent="0.25">
      <c r="A9" s="12"/>
      <c r="B9" s="13"/>
      <c r="C9" s="14"/>
      <c r="D9" s="15"/>
      <c r="E9" s="16"/>
      <c r="F9" s="15"/>
    </row>
    <row r="10" spans="1:7" x14ac:dyDescent="0.25">
      <c r="A10" s="12"/>
      <c r="B10" s="13"/>
      <c r="C10" s="14"/>
      <c r="D10" s="15"/>
      <c r="E10" s="16"/>
      <c r="F10" s="15"/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4"/>
      <c r="D12" s="15"/>
      <c r="E12" s="16"/>
      <c r="F12" s="15"/>
    </row>
    <row r="13" spans="1:7" x14ac:dyDescent="0.25">
      <c r="A13" s="12"/>
      <c r="B13" s="13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2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2"/>
      <c r="C24" s="14"/>
      <c r="D24" s="15"/>
      <c r="E24" s="16"/>
      <c r="F24" s="15"/>
    </row>
    <row r="25" spans="1:6" s="5" customFormat="1" x14ac:dyDescent="0.25">
      <c r="A25" s="12"/>
      <c r="B25" s="13"/>
      <c r="C25" s="14"/>
      <c r="D25" s="15"/>
      <c r="E25" s="16"/>
      <c r="F25" s="15"/>
    </row>
    <row r="26" spans="1:6" s="5" customFormat="1" ht="14.25" customHeight="1" x14ac:dyDescent="0.25">
      <c r="A26" s="12"/>
      <c r="B26" s="13"/>
      <c r="C26" s="14"/>
      <c r="D26" s="15"/>
      <c r="E26" s="16"/>
      <c r="F26" s="15"/>
    </row>
    <row r="27" spans="1:6" s="5" customFormat="1" x14ac:dyDescent="0.25">
      <c r="A27" s="18"/>
      <c r="B27" s="19" t="s">
        <v>9</v>
      </c>
      <c r="C27" s="20">
        <f>SUM(C4:C26)</f>
        <v>0</v>
      </c>
      <c r="D27" s="21">
        <f>SUM(D4:D26)</f>
        <v>119.98</v>
      </c>
      <c r="E27" s="22"/>
      <c r="F27" s="21">
        <f>SUM(F4:F26)</f>
        <v>8.4885886722376984</v>
      </c>
    </row>
    <row r="28" spans="1:6" s="5" customFormat="1" x14ac:dyDescent="0.25">
      <c r="A28"/>
      <c r="B28"/>
      <c r="C28"/>
      <c r="E28" s="6"/>
    </row>
    <row r="29" spans="1:6" s="5" customFormat="1" x14ac:dyDescent="0.25">
      <c r="B29" s="23" t="s">
        <v>8</v>
      </c>
      <c r="C29" s="24"/>
      <c r="D29" s="25">
        <f>SUMIF(B4:B26,B29,D4:D26)</f>
        <v>22.8</v>
      </c>
      <c r="E29" s="6"/>
      <c r="F29" s="26"/>
    </row>
    <row r="30" spans="1:6" s="5" customFormat="1" x14ac:dyDescent="0.25">
      <c r="B30" s="23" t="s">
        <v>10</v>
      </c>
      <c r="C30" s="24"/>
      <c r="D30" s="25">
        <f>SUMIF(B4:B26,B30,D4:D26)</f>
        <v>0</v>
      </c>
      <c r="E30" s="6"/>
      <c r="F30" s="26"/>
    </row>
    <row r="31" spans="1:6" s="5" customFormat="1" x14ac:dyDescent="0.25">
      <c r="B31" s="27" t="s">
        <v>11</v>
      </c>
      <c r="C31" s="24"/>
      <c r="D31" s="25">
        <f>SUMIF(B4:B26,B31,D4:D26)</f>
        <v>0</v>
      </c>
      <c r="E31" s="6"/>
      <c r="F31" s="26"/>
    </row>
    <row r="32" spans="1:6" s="5" customFormat="1" ht="15.75" customHeight="1" x14ac:dyDescent="0.25">
      <c r="B32" s="27" t="s">
        <v>7</v>
      </c>
      <c r="C32" s="24"/>
      <c r="D32" s="25">
        <f>SUMIF(B4:B26,B32,D4:D26)</f>
        <v>95.93</v>
      </c>
      <c r="E32" s="6"/>
      <c r="F32" s="26"/>
    </row>
    <row r="33" spans="1:6" s="5" customFormat="1" ht="15.75" customHeight="1" x14ac:dyDescent="0.25">
      <c r="B33" s="27" t="s">
        <v>21</v>
      </c>
      <c r="C33" s="24"/>
      <c r="D33" s="25">
        <f>SUMIF(B4:B27,B33,D4:D27)</f>
        <v>0</v>
      </c>
      <c r="E33" s="6"/>
      <c r="F33" s="26"/>
    </row>
    <row r="34" spans="1:6" s="5" customFormat="1" ht="15.75" customHeight="1" x14ac:dyDescent="0.25">
      <c r="B34" s="27" t="s">
        <v>12</v>
      </c>
      <c r="C34" s="24"/>
      <c r="D34" s="25">
        <f>SUMIF(B4:B26,B34,D4:D26)</f>
        <v>0</v>
      </c>
      <c r="E34" s="6"/>
      <c r="F34" s="26"/>
    </row>
    <row r="35" spans="1:6" s="5" customFormat="1" x14ac:dyDescent="0.25">
      <c r="B35" s="27" t="s">
        <v>13</v>
      </c>
      <c r="C35" s="24"/>
      <c r="D35" s="25">
        <f>SUMIF(B4:B26,B35,D4:D26)</f>
        <v>0</v>
      </c>
      <c r="E35" s="6"/>
      <c r="F35" s="26"/>
    </row>
    <row r="36" spans="1:6" s="5" customFormat="1" x14ac:dyDescent="0.25">
      <c r="B36" s="27" t="s">
        <v>14</v>
      </c>
      <c r="C36" s="24"/>
      <c r="D36" s="25">
        <f>SUMIF(B4:B27,B36,D4:D27)</f>
        <v>0</v>
      </c>
      <c r="E36" s="6"/>
      <c r="F36" s="26"/>
    </row>
    <row r="37" spans="1:6" s="5" customFormat="1" x14ac:dyDescent="0.25">
      <c r="B37" s="27" t="s">
        <v>15</v>
      </c>
      <c r="C37"/>
      <c r="D37" s="25">
        <f>SUMIF(B4:B26,B37,D4:D26)</f>
        <v>0</v>
      </c>
      <c r="E37" s="6"/>
    </row>
    <row r="38" spans="1:6" s="5" customFormat="1" x14ac:dyDescent="0.25">
      <c r="B38" s="27" t="s">
        <v>16</v>
      </c>
      <c r="C38" s="28"/>
      <c r="D38" s="25">
        <f>SUMIF(B4:B26,B38,D4:D26)</f>
        <v>1.25</v>
      </c>
      <c r="E38" s="6"/>
    </row>
    <row r="39" spans="1:6" s="5" customFormat="1" hidden="1" x14ac:dyDescent="0.25">
      <c r="B39" s="27" t="s">
        <v>19</v>
      </c>
      <c r="C39" s="28"/>
      <c r="D39" s="25">
        <f>SUMIF(B4:B27,B39,D4:D27)</f>
        <v>0</v>
      </c>
      <c r="E39" s="6"/>
    </row>
    <row r="40" spans="1:6" s="5" customFormat="1" hidden="1" x14ac:dyDescent="0.25">
      <c r="B40" s="27" t="s">
        <v>17</v>
      </c>
      <c r="D40" s="25">
        <f>SUMIF(B4:B26,B40,D4:D26)</f>
        <v>0</v>
      </c>
      <c r="E40" s="6"/>
    </row>
    <row r="41" spans="1:6" s="5" customFormat="1" x14ac:dyDescent="0.25">
      <c r="B41" s="27" t="s">
        <v>18</v>
      </c>
      <c r="D41" s="25">
        <f>SUMIF(B4:B26,B41,D4:D26)</f>
        <v>0</v>
      </c>
      <c r="E41" s="6"/>
    </row>
    <row r="42" spans="1:6" s="5" customFormat="1" x14ac:dyDescent="0.25">
      <c r="B42" s="29" t="s">
        <v>9</v>
      </c>
      <c r="C42" s="30"/>
      <c r="D42" s="31">
        <f>SUM(D29:D41)</f>
        <v>119.98</v>
      </c>
      <c r="E42" s="6"/>
    </row>
    <row r="44" spans="1:6" s="5" customFormat="1" x14ac:dyDescent="0.25">
      <c r="A44" s="27"/>
      <c r="B44" s="25"/>
      <c r="C44"/>
      <c r="E44" s="6"/>
    </row>
  </sheetData>
  <autoFilter ref="A3:F3" xr:uid="{00000000-0009-0000-0000-00001F000000}">
    <sortState xmlns:xlrd2="http://schemas.microsoft.com/office/spreadsheetml/2017/richdata2" ref="A4:F8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DFAC-B8C1-416A-84B5-4412B164B49E}">
  <dimension ref="A1:G45"/>
  <sheetViews>
    <sheetView view="pageLayout" topLeftCell="A28" zoomScaleNormal="100" workbookViewId="0">
      <selection activeCell="D45" sqref="D45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43739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43746</v>
      </c>
      <c r="B4" s="13" t="s">
        <v>12</v>
      </c>
      <c r="C4" s="14"/>
      <c r="D4" s="15">
        <v>5.9</v>
      </c>
      <c r="E4" s="16"/>
      <c r="F4" s="15"/>
    </row>
    <row r="5" spans="1:7" x14ac:dyDescent="0.25">
      <c r="A5" s="12">
        <v>43749</v>
      </c>
      <c r="B5" s="13" t="s">
        <v>16</v>
      </c>
      <c r="C5" s="14"/>
      <c r="D5" s="15">
        <v>5</v>
      </c>
      <c r="E5" s="16"/>
      <c r="F5" s="15"/>
    </row>
    <row r="6" spans="1:7" x14ac:dyDescent="0.25">
      <c r="A6" s="12">
        <v>43760</v>
      </c>
      <c r="B6" s="27" t="s">
        <v>16</v>
      </c>
      <c r="C6" s="14">
        <v>2.5</v>
      </c>
      <c r="D6" s="15">
        <v>2.75</v>
      </c>
      <c r="E6" s="16"/>
      <c r="F6" s="15"/>
    </row>
    <row r="7" spans="1:7" x14ac:dyDescent="0.25">
      <c r="A7" s="12">
        <v>43763</v>
      </c>
      <c r="B7" s="13" t="s">
        <v>22</v>
      </c>
      <c r="C7" s="14"/>
      <c r="D7" s="15">
        <v>2084.59</v>
      </c>
      <c r="E7" s="16"/>
      <c r="F7" s="15"/>
    </row>
    <row r="8" spans="1:7" x14ac:dyDescent="0.25">
      <c r="A8" s="12">
        <v>43766</v>
      </c>
      <c r="B8" s="13" t="s">
        <v>22</v>
      </c>
      <c r="C8" s="14"/>
      <c r="D8" s="15">
        <v>217.46</v>
      </c>
      <c r="E8" s="16"/>
      <c r="F8" s="15"/>
    </row>
    <row r="9" spans="1:7" x14ac:dyDescent="0.25">
      <c r="A9" s="12"/>
      <c r="B9" s="13"/>
      <c r="C9" s="14"/>
      <c r="D9" s="15"/>
      <c r="E9" s="16"/>
      <c r="F9" s="15"/>
    </row>
    <row r="10" spans="1:7" x14ac:dyDescent="0.25">
      <c r="A10" s="12"/>
      <c r="B10" s="13"/>
      <c r="C10" s="14"/>
      <c r="D10" s="15"/>
      <c r="E10" s="16"/>
      <c r="F10" s="15"/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4"/>
      <c r="D12" s="15"/>
      <c r="E12" s="16"/>
      <c r="F12" s="15"/>
    </row>
    <row r="13" spans="1:7" x14ac:dyDescent="0.25">
      <c r="A13" s="12"/>
      <c r="B13" s="13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2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2"/>
      <c r="C24" s="14"/>
      <c r="D24" s="15"/>
      <c r="E24" s="16"/>
      <c r="F24" s="15"/>
    </row>
    <row r="25" spans="1:6" s="5" customFormat="1" x14ac:dyDescent="0.25">
      <c r="A25" s="12"/>
      <c r="B25" s="13"/>
      <c r="C25" s="14"/>
      <c r="D25" s="15"/>
      <c r="E25" s="16"/>
      <c r="F25" s="15"/>
    </row>
    <row r="26" spans="1:6" s="5" customFormat="1" ht="14.25" customHeight="1" x14ac:dyDescent="0.25">
      <c r="A26" s="12"/>
      <c r="B26" s="13"/>
      <c r="C26" s="14"/>
      <c r="D26" s="15"/>
      <c r="E26" s="16"/>
      <c r="F26" s="15"/>
    </row>
    <row r="27" spans="1:6" s="5" customFormat="1" x14ac:dyDescent="0.25">
      <c r="A27" s="18"/>
      <c r="B27" s="19" t="s">
        <v>9</v>
      </c>
      <c r="C27" s="20">
        <f>SUM(C4:C26)</f>
        <v>2.5</v>
      </c>
      <c r="D27" s="21">
        <f>SUM(D4:D26)</f>
        <v>2315.7000000000003</v>
      </c>
      <c r="E27" s="22"/>
      <c r="F27" s="21">
        <f>SUM(F4:F26)</f>
        <v>0</v>
      </c>
    </row>
    <row r="28" spans="1:6" s="5" customFormat="1" x14ac:dyDescent="0.25">
      <c r="A28"/>
      <c r="B28"/>
      <c r="C28"/>
      <c r="E28" s="6"/>
    </row>
    <row r="29" spans="1:6" s="5" customFormat="1" x14ac:dyDescent="0.25">
      <c r="B29" s="23" t="s">
        <v>8</v>
      </c>
      <c r="C29" s="24"/>
      <c r="D29" s="25">
        <f>SUMIF(B4:B26,B29,D4:D26)</f>
        <v>0</v>
      </c>
      <c r="E29" s="6"/>
      <c r="F29" s="26"/>
    </row>
    <row r="30" spans="1:6" s="5" customFormat="1" x14ac:dyDescent="0.25">
      <c r="B30" s="23" t="s">
        <v>10</v>
      </c>
      <c r="C30" s="24"/>
      <c r="D30" s="25">
        <f>SUMIF(B4:B26,B30,D4:D26)</f>
        <v>0</v>
      </c>
      <c r="E30" s="6"/>
      <c r="F30" s="26"/>
    </row>
    <row r="31" spans="1:6" s="5" customFormat="1" x14ac:dyDescent="0.25">
      <c r="B31" s="27" t="s">
        <v>11</v>
      </c>
      <c r="C31" s="24"/>
      <c r="D31" s="25">
        <f>SUMIF(B4:B26,B31,D4:D26)</f>
        <v>0</v>
      </c>
      <c r="E31" s="6"/>
      <c r="F31" s="26"/>
    </row>
    <row r="32" spans="1:6" s="5" customFormat="1" ht="15.75" customHeight="1" x14ac:dyDescent="0.25">
      <c r="B32" s="27" t="s">
        <v>7</v>
      </c>
      <c r="C32" s="24"/>
      <c r="D32" s="25">
        <f>SUMIF(B4:B26,B32,D4:D26)</f>
        <v>0</v>
      </c>
      <c r="E32" s="6"/>
      <c r="F32" s="26"/>
    </row>
    <row r="33" spans="1:6" s="5" customFormat="1" ht="15.75" customHeight="1" x14ac:dyDescent="0.25">
      <c r="B33" s="27" t="s">
        <v>21</v>
      </c>
      <c r="C33" s="24"/>
      <c r="D33" s="25">
        <f>SUMIF(B4:B27,B33,D4:D27)</f>
        <v>0</v>
      </c>
      <c r="E33" s="6"/>
      <c r="F33" s="26"/>
    </row>
    <row r="34" spans="1:6" s="5" customFormat="1" ht="15.75" customHeight="1" x14ac:dyDescent="0.25">
      <c r="B34" s="27" t="s">
        <v>12</v>
      </c>
      <c r="C34" s="24"/>
      <c r="D34" s="25">
        <f>SUMIF(B4:B26,B34,D4:D26)</f>
        <v>5.9</v>
      </c>
      <c r="E34" s="6"/>
      <c r="F34" s="26"/>
    </row>
    <row r="35" spans="1:6" s="5" customFormat="1" ht="15.75" customHeight="1" x14ac:dyDescent="0.25">
      <c r="B35" s="27" t="s">
        <v>22</v>
      </c>
      <c r="C35" s="24"/>
      <c r="D35" s="25">
        <f>SUMIF(B3:B25,B35,D3:D25)</f>
        <v>2302.0500000000002</v>
      </c>
      <c r="E35" s="6"/>
      <c r="F35" s="26"/>
    </row>
    <row r="36" spans="1:6" s="5" customFormat="1" x14ac:dyDescent="0.25">
      <c r="B36" s="27" t="s">
        <v>13</v>
      </c>
      <c r="C36" s="24"/>
      <c r="D36" s="25">
        <f>SUMIF(B4:B26,B36,D4:D26)</f>
        <v>0</v>
      </c>
      <c r="E36" s="6"/>
      <c r="F36" s="26"/>
    </row>
    <row r="37" spans="1:6" s="5" customFormat="1" x14ac:dyDescent="0.25">
      <c r="B37" s="27" t="s">
        <v>14</v>
      </c>
      <c r="C37" s="24"/>
      <c r="D37" s="25">
        <f>SUMIF(B4:B27,B37,D4:D27)</f>
        <v>0</v>
      </c>
      <c r="E37" s="6"/>
      <c r="F37" s="26"/>
    </row>
    <row r="38" spans="1:6" s="5" customFormat="1" x14ac:dyDescent="0.25">
      <c r="B38" s="27" t="s">
        <v>15</v>
      </c>
      <c r="C38"/>
      <c r="D38" s="25">
        <f>SUMIF(B4:B26,B38,D4:D26)</f>
        <v>0</v>
      </c>
      <c r="E38" s="6"/>
    </row>
    <row r="39" spans="1:6" s="5" customFormat="1" x14ac:dyDescent="0.25">
      <c r="B39" s="27" t="s">
        <v>16</v>
      </c>
      <c r="C39" s="28"/>
      <c r="D39" s="25">
        <f>SUMIF(B4:B26,B39,D4:D26)</f>
        <v>7.75</v>
      </c>
      <c r="E39" s="6"/>
    </row>
    <row r="40" spans="1:6" s="5" customFormat="1" hidden="1" x14ac:dyDescent="0.25">
      <c r="B40" s="27" t="s">
        <v>19</v>
      </c>
      <c r="C40" s="28"/>
      <c r="D40" s="25">
        <f>SUMIF(B4:B27,B40,D4:D27)</f>
        <v>0</v>
      </c>
      <c r="E40" s="6"/>
    </row>
    <row r="41" spans="1:6" s="5" customFormat="1" hidden="1" x14ac:dyDescent="0.25">
      <c r="B41" s="27" t="s">
        <v>17</v>
      </c>
      <c r="D41" s="25">
        <f>SUMIF(B4:B26,B41,D4:D26)</f>
        <v>0</v>
      </c>
      <c r="E41" s="6"/>
    </row>
    <row r="42" spans="1:6" s="5" customFormat="1" x14ac:dyDescent="0.25">
      <c r="B42" s="27" t="s">
        <v>18</v>
      </c>
      <c r="D42" s="25">
        <f>SUMIF(B4:B26,B42,D4:D26)</f>
        <v>0</v>
      </c>
      <c r="E42" s="6"/>
    </row>
    <row r="43" spans="1:6" s="5" customFormat="1" x14ac:dyDescent="0.25">
      <c r="B43" s="29" t="s">
        <v>9</v>
      </c>
      <c r="C43" s="30"/>
      <c r="D43" s="31">
        <f>SUM(D29:D42)</f>
        <v>2315.7000000000003</v>
      </c>
      <c r="E43" s="6"/>
    </row>
    <row r="45" spans="1:6" s="5" customFormat="1" x14ac:dyDescent="0.25">
      <c r="A45" s="27"/>
      <c r="B45" s="25"/>
      <c r="C45"/>
      <c r="E45" s="6"/>
    </row>
  </sheetData>
  <autoFilter ref="A3:F3" xr:uid="{00000000-0009-0000-0000-00001F000000}">
    <sortState xmlns:xlrd2="http://schemas.microsoft.com/office/spreadsheetml/2017/richdata2" ref="A4:F8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9358-858A-40EC-9E69-F3EF1F940BF9}">
  <dimension ref="A1:G45"/>
  <sheetViews>
    <sheetView view="pageLayout" zoomScaleNormal="100" workbookViewId="0">
      <selection activeCell="C6" sqref="C6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43770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43770</v>
      </c>
      <c r="B4" s="13" t="s">
        <v>22</v>
      </c>
      <c r="C4" s="14"/>
      <c r="D4" s="15">
        <v>80</v>
      </c>
      <c r="E4" s="16">
        <v>0</v>
      </c>
      <c r="F4" s="15"/>
    </row>
    <row r="5" spans="1:7" x14ac:dyDescent="0.25">
      <c r="A5" s="12">
        <v>43775</v>
      </c>
      <c r="B5" s="13" t="s">
        <v>12</v>
      </c>
      <c r="C5" s="14"/>
      <c r="D5" s="15">
        <v>8</v>
      </c>
      <c r="E5" s="16"/>
      <c r="F5" s="15"/>
    </row>
    <row r="6" spans="1:7" x14ac:dyDescent="0.25">
      <c r="A6" s="12">
        <v>43775</v>
      </c>
      <c r="B6" s="13" t="s">
        <v>16</v>
      </c>
      <c r="C6" s="14"/>
      <c r="D6" s="15">
        <v>3.6</v>
      </c>
      <c r="E6" s="16"/>
      <c r="F6" s="15"/>
    </row>
    <row r="7" spans="1:7" x14ac:dyDescent="0.25">
      <c r="A7" s="12">
        <v>43777</v>
      </c>
      <c r="B7" s="13" t="s">
        <v>12</v>
      </c>
      <c r="C7" s="14"/>
      <c r="D7" s="15">
        <v>27.45</v>
      </c>
      <c r="E7" s="16"/>
      <c r="F7" s="15"/>
    </row>
    <row r="8" spans="1:7" x14ac:dyDescent="0.25">
      <c r="A8" s="12">
        <v>43770</v>
      </c>
      <c r="B8" s="13" t="s">
        <v>12</v>
      </c>
      <c r="C8" s="14">
        <v>21.06</v>
      </c>
      <c r="D8" s="15">
        <v>24.2</v>
      </c>
      <c r="E8" s="16"/>
      <c r="F8" s="15"/>
    </row>
    <row r="9" spans="1:7" x14ac:dyDescent="0.25">
      <c r="A9" s="12"/>
      <c r="B9" s="13"/>
      <c r="C9" s="14"/>
      <c r="D9" s="15"/>
      <c r="E9" s="16"/>
      <c r="F9" s="15"/>
    </row>
    <row r="10" spans="1:7" x14ac:dyDescent="0.25">
      <c r="A10" s="12"/>
      <c r="B10" s="13"/>
      <c r="C10" s="14"/>
      <c r="D10" s="15"/>
      <c r="E10" s="16"/>
      <c r="F10" s="15"/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4"/>
      <c r="D12" s="15"/>
      <c r="E12" s="16"/>
      <c r="F12" s="15"/>
    </row>
    <row r="13" spans="1:7" x14ac:dyDescent="0.25">
      <c r="A13" s="12"/>
      <c r="B13" s="13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2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2"/>
      <c r="C24" s="14"/>
      <c r="D24" s="15"/>
      <c r="E24" s="16"/>
      <c r="F24" s="15"/>
    </row>
    <row r="25" spans="1:6" s="5" customFormat="1" x14ac:dyDescent="0.25">
      <c r="A25" s="12"/>
      <c r="B25" s="13"/>
      <c r="C25" s="14"/>
      <c r="D25" s="15"/>
      <c r="E25" s="16"/>
      <c r="F25" s="15"/>
    </row>
    <row r="26" spans="1:6" s="5" customFormat="1" ht="14.25" customHeight="1" x14ac:dyDescent="0.25">
      <c r="A26" s="12"/>
      <c r="B26" s="13"/>
      <c r="C26" s="14"/>
      <c r="D26" s="15"/>
      <c r="E26" s="16"/>
      <c r="F26" s="15"/>
    </row>
    <row r="27" spans="1:6" s="5" customFormat="1" x14ac:dyDescent="0.25">
      <c r="A27" s="18"/>
      <c r="B27" s="19" t="s">
        <v>9</v>
      </c>
      <c r="C27" s="20">
        <f>SUM(C4:C26)</f>
        <v>21.06</v>
      </c>
      <c r="D27" s="21">
        <f>SUM(D4:D26)</f>
        <v>143.25</v>
      </c>
      <c r="E27" s="22"/>
      <c r="F27" s="21">
        <f>SUM(F4:F26)</f>
        <v>0</v>
      </c>
    </row>
    <row r="28" spans="1:6" s="5" customFormat="1" x14ac:dyDescent="0.25">
      <c r="A28"/>
      <c r="B28"/>
      <c r="C28"/>
      <c r="E28" s="6"/>
    </row>
    <row r="29" spans="1:6" s="5" customFormat="1" x14ac:dyDescent="0.25">
      <c r="B29" s="23" t="s">
        <v>8</v>
      </c>
      <c r="C29" s="24"/>
      <c r="D29" s="25">
        <f>SUMIF(B4:B26,B29,D4:D26)</f>
        <v>0</v>
      </c>
      <c r="E29" s="6"/>
      <c r="F29" s="26"/>
    </row>
    <row r="30" spans="1:6" s="5" customFormat="1" x14ac:dyDescent="0.25">
      <c r="B30" s="23" t="s">
        <v>10</v>
      </c>
      <c r="C30" s="24"/>
      <c r="D30" s="25">
        <f>SUMIF(B4:B26,B30,D4:D26)</f>
        <v>0</v>
      </c>
      <c r="E30" s="6"/>
      <c r="F30" s="26"/>
    </row>
    <row r="31" spans="1:6" s="5" customFormat="1" x14ac:dyDescent="0.25">
      <c r="B31" s="27" t="s">
        <v>11</v>
      </c>
      <c r="C31" s="24"/>
      <c r="D31" s="25">
        <f>SUMIF(B4:B26,B31,D4:D26)</f>
        <v>0</v>
      </c>
      <c r="E31" s="6"/>
      <c r="F31" s="26"/>
    </row>
    <row r="32" spans="1:6" s="5" customFormat="1" ht="15.75" customHeight="1" x14ac:dyDescent="0.25">
      <c r="B32" s="27" t="s">
        <v>7</v>
      </c>
      <c r="C32" s="24"/>
      <c r="D32" s="25">
        <f>SUMIF(B4:B26,B32,D4:D26)</f>
        <v>0</v>
      </c>
      <c r="E32" s="6"/>
      <c r="F32" s="26"/>
    </row>
    <row r="33" spans="1:6" s="5" customFormat="1" ht="15.75" customHeight="1" x14ac:dyDescent="0.25">
      <c r="B33" s="27" t="s">
        <v>21</v>
      </c>
      <c r="C33" s="24"/>
      <c r="D33" s="25">
        <f>SUMIF(B4:B27,B33,D4:D27)</f>
        <v>0</v>
      </c>
      <c r="E33" s="6"/>
      <c r="F33" s="26"/>
    </row>
    <row r="34" spans="1:6" s="5" customFormat="1" ht="15.75" customHeight="1" x14ac:dyDescent="0.25">
      <c r="B34" s="27" t="s">
        <v>12</v>
      </c>
      <c r="C34" s="24"/>
      <c r="D34" s="25">
        <f>SUMIF(B4:B26,B34,D4:D26)</f>
        <v>59.650000000000006</v>
      </c>
      <c r="E34" s="6"/>
      <c r="F34" s="26"/>
    </row>
    <row r="35" spans="1:6" s="5" customFormat="1" ht="15.75" customHeight="1" x14ac:dyDescent="0.25">
      <c r="B35" s="27" t="s">
        <v>22</v>
      </c>
      <c r="C35" s="24"/>
      <c r="D35" s="25">
        <f>SUMIF(B3:B25,B35,D3:D25)</f>
        <v>80</v>
      </c>
      <c r="E35" s="6"/>
      <c r="F35" s="26"/>
    </row>
    <row r="36" spans="1:6" s="5" customFormat="1" x14ac:dyDescent="0.25">
      <c r="B36" s="27" t="s">
        <v>13</v>
      </c>
      <c r="C36" s="24"/>
      <c r="D36" s="25">
        <f>SUMIF(B4:B26,B36,D4:D26)</f>
        <v>0</v>
      </c>
      <c r="E36" s="6"/>
      <c r="F36" s="26"/>
    </row>
    <row r="37" spans="1:6" s="5" customFormat="1" x14ac:dyDescent="0.25">
      <c r="B37" s="27" t="s">
        <v>14</v>
      </c>
      <c r="C37" s="24"/>
      <c r="D37" s="25">
        <f>SUMIF(B4:B27,B37,D4:D27)</f>
        <v>0</v>
      </c>
      <c r="E37" s="6"/>
      <c r="F37" s="26"/>
    </row>
    <row r="38" spans="1:6" s="5" customFormat="1" x14ac:dyDescent="0.25">
      <c r="B38" s="27" t="s">
        <v>15</v>
      </c>
      <c r="C38"/>
      <c r="D38" s="25">
        <f>SUMIF(B4:B26,B38,D4:D26)</f>
        <v>0</v>
      </c>
      <c r="E38" s="6"/>
    </row>
    <row r="39" spans="1:6" s="5" customFormat="1" x14ac:dyDescent="0.25">
      <c r="B39" s="27" t="s">
        <v>16</v>
      </c>
      <c r="C39" s="28"/>
      <c r="D39" s="25">
        <f>SUMIF(B4:B26,B39,D4:D26)</f>
        <v>3.6</v>
      </c>
      <c r="E39" s="6"/>
    </row>
    <row r="40" spans="1:6" s="5" customFormat="1" hidden="1" x14ac:dyDescent="0.25">
      <c r="B40" s="27" t="s">
        <v>19</v>
      </c>
      <c r="C40" s="28"/>
      <c r="D40" s="25">
        <f>SUMIF(B4:B27,B40,D4:D27)</f>
        <v>0</v>
      </c>
      <c r="E40" s="6"/>
    </row>
    <row r="41" spans="1:6" s="5" customFormat="1" hidden="1" x14ac:dyDescent="0.25">
      <c r="B41" s="27" t="s">
        <v>17</v>
      </c>
      <c r="D41" s="25">
        <f>SUMIF(B4:B26,B41,D4:D26)</f>
        <v>0</v>
      </c>
      <c r="E41" s="6"/>
    </row>
    <row r="42" spans="1:6" s="5" customFormat="1" x14ac:dyDescent="0.25">
      <c r="B42" s="27" t="s">
        <v>18</v>
      </c>
      <c r="D42" s="25">
        <f>SUMIF(B4:B26,B42,D4:D26)</f>
        <v>0</v>
      </c>
      <c r="E42" s="6"/>
    </row>
    <row r="43" spans="1:6" s="5" customFormat="1" x14ac:dyDescent="0.25">
      <c r="B43" s="29" t="s">
        <v>9</v>
      </c>
      <c r="C43" s="30"/>
      <c r="D43" s="31">
        <f>SUM(D29:D42)</f>
        <v>143.25</v>
      </c>
      <c r="E43" s="6"/>
    </row>
    <row r="45" spans="1:6" s="5" customFormat="1" x14ac:dyDescent="0.25">
      <c r="A45" s="27"/>
      <c r="B45" s="25"/>
      <c r="C45"/>
      <c r="E45" s="6"/>
    </row>
  </sheetData>
  <autoFilter ref="A3:F3" xr:uid="{00000000-0009-0000-0000-00001F000000}">
    <sortState xmlns:xlrd2="http://schemas.microsoft.com/office/spreadsheetml/2017/richdata2" ref="A4:F8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90DB-FE51-4988-8FD2-8CD8274F5925}">
  <dimension ref="A1:G45"/>
  <sheetViews>
    <sheetView view="pageLayout" topLeftCell="A13" zoomScaleNormal="100" workbookViewId="0">
      <selection activeCell="F27" sqref="F27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43770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43798</v>
      </c>
      <c r="B4" s="13" t="s">
        <v>11</v>
      </c>
      <c r="C4" s="14"/>
      <c r="D4" s="15">
        <v>9</v>
      </c>
      <c r="E4" s="16">
        <v>7.7</v>
      </c>
      <c r="F4" s="15">
        <f>D4*0.077</f>
        <v>0.69299999999999995</v>
      </c>
    </row>
    <row r="5" spans="1:7" x14ac:dyDescent="0.25">
      <c r="A5" s="12">
        <v>43783</v>
      </c>
      <c r="B5" s="13" t="s">
        <v>16</v>
      </c>
      <c r="C5" s="14">
        <v>3</v>
      </c>
      <c r="D5" s="15">
        <f>C5*1.1</f>
        <v>3.3000000000000003</v>
      </c>
      <c r="E5" s="16">
        <v>0</v>
      </c>
      <c r="F5" s="15"/>
    </row>
    <row r="6" spans="1:7" x14ac:dyDescent="0.25">
      <c r="A6" s="12">
        <v>43784</v>
      </c>
      <c r="B6" s="13" t="s">
        <v>8</v>
      </c>
      <c r="C6" s="14"/>
      <c r="D6" s="15">
        <v>14</v>
      </c>
      <c r="E6" s="16">
        <v>7.7</v>
      </c>
      <c r="F6" s="15">
        <f>D6*0.077</f>
        <v>1.0780000000000001</v>
      </c>
    </row>
    <row r="7" spans="1:7" x14ac:dyDescent="0.25">
      <c r="A7" s="12">
        <v>43780</v>
      </c>
      <c r="B7" s="13" t="s">
        <v>16</v>
      </c>
      <c r="C7" s="14"/>
      <c r="D7" s="15">
        <v>6</v>
      </c>
      <c r="E7" s="16">
        <v>7.7</v>
      </c>
      <c r="F7" s="15">
        <f>D7*0.077</f>
        <v>0.46199999999999997</v>
      </c>
    </row>
    <row r="8" spans="1:7" x14ac:dyDescent="0.25">
      <c r="A8" s="12">
        <v>43788</v>
      </c>
      <c r="B8" s="13" t="s">
        <v>16</v>
      </c>
      <c r="C8" s="14">
        <v>0.75</v>
      </c>
      <c r="D8" s="15">
        <v>0.85</v>
      </c>
      <c r="E8" s="16">
        <v>0</v>
      </c>
      <c r="F8" s="15"/>
    </row>
    <row r="9" spans="1:7" x14ac:dyDescent="0.25">
      <c r="A9" s="12">
        <v>43770</v>
      </c>
      <c r="B9" s="13" t="s">
        <v>16</v>
      </c>
      <c r="C9" s="14"/>
      <c r="D9" s="15">
        <v>80</v>
      </c>
      <c r="E9" s="16">
        <v>0</v>
      </c>
      <c r="F9" s="15"/>
    </row>
    <row r="10" spans="1:7" x14ac:dyDescent="0.25">
      <c r="A10" s="12">
        <v>43798</v>
      </c>
      <c r="B10" s="13" t="s">
        <v>15</v>
      </c>
      <c r="C10" s="14"/>
      <c r="D10" s="15">
        <v>59</v>
      </c>
      <c r="E10" s="16">
        <v>0</v>
      </c>
      <c r="F10" s="15"/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4"/>
      <c r="D12" s="15"/>
      <c r="E12" s="16"/>
      <c r="F12" s="15"/>
    </row>
    <row r="13" spans="1:7" x14ac:dyDescent="0.25">
      <c r="A13" s="12"/>
      <c r="B13" s="13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2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2"/>
      <c r="C24" s="14"/>
      <c r="D24" s="15"/>
      <c r="E24" s="16"/>
      <c r="F24" s="15"/>
    </row>
    <row r="25" spans="1:6" s="5" customFormat="1" x14ac:dyDescent="0.25">
      <c r="A25" s="12"/>
      <c r="B25" s="13"/>
      <c r="C25" s="14"/>
      <c r="D25" s="15"/>
      <c r="E25" s="16"/>
      <c r="F25" s="15"/>
    </row>
    <row r="26" spans="1:6" s="5" customFormat="1" ht="14.25" customHeight="1" x14ac:dyDescent="0.25">
      <c r="A26" s="12"/>
      <c r="B26" s="13"/>
      <c r="C26" s="14"/>
      <c r="D26" s="15"/>
      <c r="E26" s="16"/>
      <c r="F26" s="15"/>
    </row>
    <row r="27" spans="1:6" s="5" customFormat="1" x14ac:dyDescent="0.25">
      <c r="A27" s="18"/>
      <c r="B27" s="19" t="s">
        <v>9</v>
      </c>
      <c r="C27" s="20">
        <f>SUM(C4:C26)</f>
        <v>3.75</v>
      </c>
      <c r="D27" s="21">
        <f>SUM(D4:D26)</f>
        <v>172.15</v>
      </c>
      <c r="E27" s="22"/>
      <c r="F27" s="21">
        <f>SUM(F4:F26)</f>
        <v>2.2329999999999997</v>
      </c>
    </row>
    <row r="28" spans="1:6" s="5" customFormat="1" x14ac:dyDescent="0.25">
      <c r="A28"/>
      <c r="B28"/>
      <c r="C28"/>
      <c r="E28" s="6"/>
    </row>
    <row r="29" spans="1:6" s="5" customFormat="1" x14ac:dyDescent="0.25">
      <c r="B29" s="23" t="s">
        <v>8</v>
      </c>
      <c r="C29" s="24"/>
      <c r="D29" s="25">
        <f>SUMIF(B4:B26,B29,D4:D26)</f>
        <v>14</v>
      </c>
      <c r="E29" s="6"/>
      <c r="F29" s="26"/>
    </row>
    <row r="30" spans="1:6" s="5" customFormat="1" x14ac:dyDescent="0.25">
      <c r="B30" s="23" t="s">
        <v>10</v>
      </c>
      <c r="C30" s="24"/>
      <c r="D30" s="25">
        <f>SUMIF(B4:B26,B30,D4:D26)</f>
        <v>0</v>
      </c>
      <c r="E30" s="6"/>
      <c r="F30" s="26"/>
    </row>
    <row r="31" spans="1:6" s="5" customFormat="1" x14ac:dyDescent="0.25">
      <c r="B31" s="27" t="s">
        <v>11</v>
      </c>
      <c r="C31" s="24"/>
      <c r="D31" s="25">
        <f>SUMIF(B4:B26,B31,D4:D26)</f>
        <v>9</v>
      </c>
      <c r="E31" s="6"/>
      <c r="F31" s="26"/>
    </row>
    <row r="32" spans="1:6" s="5" customFormat="1" ht="15.75" customHeight="1" x14ac:dyDescent="0.25">
      <c r="B32" s="27" t="s">
        <v>7</v>
      </c>
      <c r="C32" s="24"/>
      <c r="D32" s="25">
        <f>SUMIF(B4:B26,B32,D4:D26)</f>
        <v>0</v>
      </c>
      <c r="E32" s="6"/>
      <c r="F32" s="26"/>
    </row>
    <row r="33" spans="1:6" s="5" customFormat="1" ht="15.75" customHeight="1" x14ac:dyDescent="0.25">
      <c r="B33" s="27" t="s">
        <v>21</v>
      </c>
      <c r="C33" s="24"/>
      <c r="D33" s="25">
        <f>SUMIF(B4:B27,B33,D4:D27)</f>
        <v>0</v>
      </c>
      <c r="E33" s="6"/>
      <c r="F33" s="26"/>
    </row>
    <row r="34" spans="1:6" s="5" customFormat="1" ht="15.75" customHeight="1" x14ac:dyDescent="0.25">
      <c r="B34" s="27" t="s">
        <v>12</v>
      </c>
      <c r="C34" s="24"/>
      <c r="D34" s="25">
        <f>SUMIF(B4:B26,B34,D4:D26)</f>
        <v>0</v>
      </c>
      <c r="E34" s="6"/>
      <c r="F34" s="26"/>
    </row>
    <row r="35" spans="1:6" s="5" customFormat="1" ht="15.75" customHeight="1" x14ac:dyDescent="0.25">
      <c r="B35" s="27" t="s">
        <v>22</v>
      </c>
      <c r="C35" s="24"/>
      <c r="D35" s="25">
        <f>SUMIF(B3:B25,B35,D3:D25)</f>
        <v>0</v>
      </c>
      <c r="E35" s="6"/>
      <c r="F35" s="26"/>
    </row>
    <row r="36" spans="1:6" s="5" customFormat="1" x14ac:dyDescent="0.25">
      <c r="B36" s="27" t="s">
        <v>13</v>
      </c>
      <c r="C36" s="24"/>
      <c r="D36" s="25">
        <f>SUMIF(B4:B26,B36,D4:D26)</f>
        <v>0</v>
      </c>
      <c r="E36" s="6"/>
      <c r="F36" s="26"/>
    </row>
    <row r="37" spans="1:6" s="5" customFormat="1" x14ac:dyDescent="0.25">
      <c r="B37" s="27" t="s">
        <v>14</v>
      </c>
      <c r="C37" s="24"/>
      <c r="D37" s="25">
        <f>SUMIF(B4:B27,B37,D4:D27)</f>
        <v>0</v>
      </c>
      <c r="E37" s="6"/>
      <c r="F37" s="26"/>
    </row>
    <row r="38" spans="1:6" s="5" customFormat="1" x14ac:dyDescent="0.25">
      <c r="B38" s="27" t="s">
        <v>15</v>
      </c>
      <c r="C38"/>
      <c r="D38" s="25">
        <f>SUMIF(B4:B26,B38,D4:D26)</f>
        <v>59</v>
      </c>
      <c r="E38" s="6"/>
    </row>
    <row r="39" spans="1:6" s="5" customFormat="1" x14ac:dyDescent="0.25">
      <c r="B39" s="27" t="s">
        <v>16</v>
      </c>
      <c r="C39" s="28"/>
      <c r="D39" s="25">
        <f>SUMIF(B4:B26,B39,D4:D26)</f>
        <v>90.15</v>
      </c>
      <c r="E39" s="6"/>
    </row>
    <row r="40" spans="1:6" s="5" customFormat="1" hidden="1" x14ac:dyDescent="0.25">
      <c r="B40" s="27" t="s">
        <v>19</v>
      </c>
      <c r="C40" s="28"/>
      <c r="D40" s="25">
        <f>SUMIF(B4:B27,B40,D4:D27)</f>
        <v>0</v>
      </c>
      <c r="E40" s="6"/>
    </row>
    <row r="41" spans="1:6" s="5" customFormat="1" hidden="1" x14ac:dyDescent="0.25">
      <c r="B41" s="27" t="s">
        <v>17</v>
      </c>
      <c r="D41" s="25">
        <f>SUMIF(B4:B26,B41,D4:D26)</f>
        <v>0</v>
      </c>
      <c r="E41" s="6"/>
    </row>
    <row r="42" spans="1:6" s="5" customFormat="1" x14ac:dyDescent="0.25">
      <c r="B42" s="27" t="s">
        <v>18</v>
      </c>
      <c r="D42" s="25">
        <f>SUMIF(B4:B26,B42,D4:D26)</f>
        <v>0</v>
      </c>
      <c r="E42" s="6"/>
    </row>
    <row r="43" spans="1:6" s="5" customFormat="1" x14ac:dyDescent="0.25">
      <c r="B43" s="29" t="s">
        <v>9</v>
      </c>
      <c r="C43" s="30"/>
      <c r="D43" s="31">
        <f>SUM(D29:D42)</f>
        <v>172.15</v>
      </c>
      <c r="E43" s="6"/>
    </row>
    <row r="45" spans="1:6" s="5" customFormat="1" x14ac:dyDescent="0.25">
      <c r="A45" s="27"/>
      <c r="B45" s="25"/>
      <c r="C45"/>
      <c r="E45" s="6"/>
    </row>
  </sheetData>
  <autoFilter ref="A3:F3" xr:uid="{00000000-0009-0000-0000-00001F000000}">
    <sortState xmlns:xlrd2="http://schemas.microsoft.com/office/spreadsheetml/2017/richdata2" ref="A4:F8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6C6B-150C-4351-B927-187A3EBF7EAD}">
  <dimension ref="A1:G49"/>
  <sheetViews>
    <sheetView view="pageLayout" zoomScaleNormal="100" workbookViewId="0">
      <selection activeCell="E15" sqref="E15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43800</v>
      </c>
    </row>
    <row r="2" spans="1:7" ht="18.75" x14ac:dyDescent="0.3">
      <c r="A2" s="1" t="s">
        <v>25</v>
      </c>
      <c r="B2" s="1"/>
      <c r="D2" s="2"/>
      <c r="E2" s="3"/>
      <c r="F2" s="4"/>
    </row>
    <row r="4" spans="1:7" ht="30" x14ac:dyDescent="0.25">
      <c r="A4" s="7" t="s">
        <v>1</v>
      </c>
      <c r="B4" s="7" t="s">
        <v>2</v>
      </c>
      <c r="C4" s="8" t="s">
        <v>26</v>
      </c>
      <c r="D4" s="9" t="s">
        <v>4</v>
      </c>
      <c r="E4" s="10" t="s">
        <v>5</v>
      </c>
      <c r="F4" s="9" t="s">
        <v>6</v>
      </c>
      <c r="G4" s="11"/>
    </row>
    <row r="5" spans="1:7" x14ac:dyDescent="0.25">
      <c r="A5" s="12"/>
      <c r="B5" s="13" t="s">
        <v>13</v>
      </c>
      <c r="C5" s="14">
        <v>10</v>
      </c>
      <c r="D5" s="15">
        <f>C5/7.15</f>
        <v>1.3986013986013985</v>
      </c>
      <c r="E5" s="16"/>
      <c r="F5" s="15"/>
    </row>
    <row r="6" spans="1:7" x14ac:dyDescent="0.25">
      <c r="A6" s="12"/>
      <c r="B6" s="13" t="s">
        <v>13</v>
      </c>
      <c r="C6" s="14">
        <v>5</v>
      </c>
      <c r="D6" s="15">
        <f t="shared" ref="D6:D21" si="0">C6/7.15</f>
        <v>0.69930069930069927</v>
      </c>
      <c r="E6" s="16"/>
      <c r="F6" s="15"/>
    </row>
    <row r="7" spans="1:7" x14ac:dyDescent="0.25">
      <c r="A7" s="12"/>
      <c r="B7" s="13" t="s">
        <v>13</v>
      </c>
      <c r="C7" s="14">
        <v>10</v>
      </c>
      <c r="D7" s="15">
        <f t="shared" si="0"/>
        <v>1.3986013986013985</v>
      </c>
      <c r="E7" s="16"/>
      <c r="F7" s="15"/>
    </row>
    <row r="8" spans="1:7" x14ac:dyDescent="0.25">
      <c r="A8" s="12"/>
      <c r="B8" s="13" t="s">
        <v>13</v>
      </c>
      <c r="C8" s="14">
        <v>200</v>
      </c>
      <c r="D8" s="15">
        <f t="shared" si="0"/>
        <v>27.97202797202797</v>
      </c>
      <c r="E8" s="16"/>
      <c r="F8" s="15"/>
    </row>
    <row r="9" spans="1:7" x14ac:dyDescent="0.25">
      <c r="A9" s="12"/>
      <c r="B9" s="13" t="s">
        <v>13</v>
      </c>
      <c r="C9" s="14">
        <v>189</v>
      </c>
      <c r="D9" s="15">
        <f t="shared" si="0"/>
        <v>26.433566433566433</v>
      </c>
      <c r="E9" s="16"/>
      <c r="F9" s="15"/>
    </row>
    <row r="10" spans="1:7" x14ac:dyDescent="0.25">
      <c r="A10" s="12"/>
      <c r="B10" s="13" t="s">
        <v>13</v>
      </c>
      <c r="C10" s="14">
        <v>28</v>
      </c>
      <c r="D10" s="15">
        <f t="shared" si="0"/>
        <v>3.9160839160839158</v>
      </c>
      <c r="E10" s="16"/>
      <c r="F10" s="15"/>
    </row>
    <row r="11" spans="1:7" x14ac:dyDescent="0.25">
      <c r="A11" s="12"/>
      <c r="B11" s="13" t="s">
        <v>13</v>
      </c>
      <c r="C11" s="14">
        <v>17</v>
      </c>
      <c r="D11" s="15">
        <f t="shared" si="0"/>
        <v>2.3776223776223775</v>
      </c>
      <c r="E11" s="16"/>
      <c r="F11" s="15"/>
    </row>
    <row r="12" spans="1:7" x14ac:dyDescent="0.25">
      <c r="A12" s="12"/>
      <c r="B12" s="13" t="s">
        <v>13</v>
      </c>
      <c r="C12" s="14">
        <v>30</v>
      </c>
      <c r="D12" s="15">
        <f t="shared" si="0"/>
        <v>4.1958041958041958</v>
      </c>
      <c r="E12" s="16"/>
      <c r="F12" s="15"/>
    </row>
    <row r="13" spans="1:7" x14ac:dyDescent="0.25">
      <c r="A13" s="12"/>
      <c r="B13" s="13" t="s">
        <v>13</v>
      </c>
      <c r="C13" s="14">
        <v>30</v>
      </c>
      <c r="D13" s="15">
        <f t="shared" si="0"/>
        <v>4.1958041958041958</v>
      </c>
      <c r="E13" s="16"/>
      <c r="F13" s="15"/>
    </row>
    <row r="14" spans="1:7" x14ac:dyDescent="0.25">
      <c r="A14" s="12"/>
      <c r="B14" s="13" t="s">
        <v>13</v>
      </c>
      <c r="C14" s="14">
        <v>36</v>
      </c>
      <c r="D14" s="15">
        <f t="shared" si="0"/>
        <v>5.034965034965035</v>
      </c>
      <c r="E14" s="16"/>
      <c r="F14" s="15"/>
    </row>
    <row r="15" spans="1:7" x14ac:dyDescent="0.25">
      <c r="A15" s="12"/>
      <c r="B15" s="13" t="s">
        <v>13</v>
      </c>
      <c r="C15" s="14">
        <v>63</v>
      </c>
      <c r="D15" s="15">
        <f t="shared" si="0"/>
        <v>8.8111888111888099</v>
      </c>
      <c r="E15" s="16"/>
      <c r="F15" s="15"/>
    </row>
    <row r="16" spans="1:7" x14ac:dyDescent="0.25">
      <c r="A16" s="12"/>
      <c r="B16" s="13" t="s">
        <v>13</v>
      </c>
      <c r="C16" s="14">
        <v>147</v>
      </c>
      <c r="D16" s="15">
        <f t="shared" si="0"/>
        <v>20.55944055944056</v>
      </c>
      <c r="E16" s="16"/>
      <c r="F16" s="15"/>
    </row>
    <row r="17" spans="1:6" x14ac:dyDescent="0.25">
      <c r="A17" s="12"/>
      <c r="B17" s="13" t="s">
        <v>13</v>
      </c>
      <c r="C17" s="14">
        <v>27</v>
      </c>
      <c r="D17" s="15">
        <f t="shared" si="0"/>
        <v>3.7762237762237763</v>
      </c>
      <c r="E17" s="16"/>
      <c r="F17" s="15"/>
    </row>
    <row r="18" spans="1:6" s="5" customFormat="1" x14ac:dyDescent="0.25">
      <c r="A18" s="12"/>
      <c r="B18" s="13" t="s">
        <v>13</v>
      </c>
      <c r="C18" s="14">
        <v>45</v>
      </c>
      <c r="D18" s="15">
        <f t="shared" si="0"/>
        <v>6.2937062937062933</v>
      </c>
      <c r="E18" s="16"/>
      <c r="F18" s="15"/>
    </row>
    <row r="19" spans="1:6" s="5" customFormat="1" x14ac:dyDescent="0.25">
      <c r="A19" s="12"/>
      <c r="B19" s="13" t="s">
        <v>13</v>
      </c>
      <c r="C19" s="14">
        <v>31</v>
      </c>
      <c r="D19" s="15">
        <f t="shared" si="0"/>
        <v>4.3356643356643358</v>
      </c>
      <c r="E19" s="16"/>
      <c r="F19" s="15"/>
    </row>
    <row r="20" spans="1:6" s="5" customFormat="1" x14ac:dyDescent="0.25">
      <c r="A20" s="12"/>
      <c r="B20" s="13" t="s">
        <v>13</v>
      </c>
      <c r="C20" s="14">
        <v>110</v>
      </c>
      <c r="D20" s="15">
        <f t="shared" si="0"/>
        <v>15.384615384615383</v>
      </c>
      <c r="E20" s="16"/>
      <c r="F20" s="15"/>
    </row>
    <row r="21" spans="1:6" s="5" customFormat="1" x14ac:dyDescent="0.25">
      <c r="A21" s="12"/>
      <c r="B21" s="13" t="s">
        <v>13</v>
      </c>
      <c r="C21" s="14">
        <v>168</v>
      </c>
      <c r="D21" s="15">
        <f t="shared" si="0"/>
        <v>23.496503496503497</v>
      </c>
      <c r="E21" s="16"/>
      <c r="F21" s="15"/>
    </row>
    <row r="22" spans="1:6" s="5" customFormat="1" x14ac:dyDescent="0.25">
      <c r="A22" s="12"/>
      <c r="B22" s="12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x14ac:dyDescent="0.25">
      <c r="A25" s="12"/>
      <c r="B25" s="12"/>
      <c r="C25" s="14"/>
      <c r="D25" s="15"/>
      <c r="E25" s="16"/>
      <c r="F25" s="15"/>
    </row>
    <row r="26" spans="1:6" s="5" customFormat="1" x14ac:dyDescent="0.25">
      <c r="A26" s="12"/>
      <c r="B26" s="13"/>
      <c r="C26" s="14"/>
      <c r="D26" s="15"/>
      <c r="E26" s="16"/>
      <c r="F26" s="15"/>
    </row>
    <row r="27" spans="1:6" s="5" customFormat="1" ht="14.25" customHeight="1" x14ac:dyDescent="0.25">
      <c r="A27" s="12"/>
      <c r="B27" s="13"/>
      <c r="C27" s="14"/>
      <c r="D27" s="15"/>
      <c r="E27" s="16"/>
      <c r="F27" s="15"/>
    </row>
    <row r="28" spans="1:6" s="5" customFormat="1" x14ac:dyDescent="0.25">
      <c r="A28" s="18"/>
      <c r="B28" s="19" t="s">
        <v>9</v>
      </c>
      <c r="C28" s="20">
        <f>SUM(C5:C27)</f>
        <v>1146</v>
      </c>
      <c r="D28" s="21">
        <f>SUM(D5:D27)</f>
        <v>160.27972027972027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6"/>
    </row>
    <row r="30" spans="1:6" s="5" customFormat="1" x14ac:dyDescent="0.25">
      <c r="B30" s="23" t="s">
        <v>8</v>
      </c>
      <c r="C30" s="24"/>
      <c r="D30" s="25">
        <f>SUMIF(B5:B27,B30,D5:D27)</f>
        <v>0</v>
      </c>
      <c r="E30" s="6"/>
      <c r="F30" s="26"/>
    </row>
    <row r="31" spans="1:6" s="5" customFormat="1" x14ac:dyDescent="0.25">
      <c r="B31" s="23" t="s">
        <v>10</v>
      </c>
      <c r="C31" s="24"/>
      <c r="D31" s="25">
        <f>SUMIF(B5:B27,B31,D5:D27)</f>
        <v>0</v>
      </c>
      <c r="E31" s="6"/>
      <c r="F31" s="26"/>
    </row>
    <row r="32" spans="1:6" s="5" customFormat="1" x14ac:dyDescent="0.25">
      <c r="B32" s="27" t="s">
        <v>11</v>
      </c>
      <c r="C32" s="24"/>
      <c r="D32" s="25">
        <f>SUMIF(B5:B27,B32,D5:D27)</f>
        <v>0</v>
      </c>
      <c r="E32" s="6"/>
      <c r="F32" s="26"/>
    </row>
    <row r="33" spans="1:6" s="5" customFormat="1" ht="15.75" customHeight="1" x14ac:dyDescent="0.25">
      <c r="B33" s="27" t="s">
        <v>7</v>
      </c>
      <c r="C33" s="24"/>
      <c r="D33" s="25">
        <f>SUMIF(B5:B27,B33,D5:D27)</f>
        <v>0</v>
      </c>
      <c r="E33" s="6"/>
      <c r="F33" s="26"/>
    </row>
    <row r="34" spans="1:6" s="5" customFormat="1" ht="15.75" customHeight="1" x14ac:dyDescent="0.25">
      <c r="B34" s="27" t="s">
        <v>21</v>
      </c>
      <c r="C34" s="24"/>
      <c r="D34" s="25">
        <f>SUMIF(B5:B28,B34,D5:D28)</f>
        <v>0</v>
      </c>
      <c r="E34" s="6"/>
      <c r="F34" s="26"/>
    </row>
    <row r="35" spans="1:6" s="5" customFormat="1" ht="15.75" customHeight="1" x14ac:dyDescent="0.25">
      <c r="B35" s="27" t="s">
        <v>12</v>
      </c>
      <c r="C35" s="24"/>
      <c r="D35" s="25">
        <f>SUMIF(B5:B27,B35,D5:D27)</f>
        <v>0</v>
      </c>
      <c r="E35" s="6"/>
      <c r="F35" s="26"/>
    </row>
    <row r="36" spans="1:6" s="5" customFormat="1" ht="15.75" customHeight="1" x14ac:dyDescent="0.25">
      <c r="B36" s="27" t="s">
        <v>22</v>
      </c>
      <c r="C36" s="24"/>
      <c r="D36" s="25">
        <f>SUMIF(B4:B26,B36,D4:D26)</f>
        <v>0</v>
      </c>
      <c r="E36" s="6"/>
      <c r="F36" s="26"/>
    </row>
    <row r="37" spans="1:6" s="5" customFormat="1" x14ac:dyDescent="0.25">
      <c r="B37" s="27" t="s">
        <v>13</v>
      </c>
      <c r="C37" s="24"/>
      <c r="D37" s="25">
        <f>SUMIF(B5:B27,B37,D5:D27)</f>
        <v>160.27972027972027</v>
      </c>
      <c r="E37" s="6"/>
      <c r="F37" s="26"/>
    </row>
    <row r="38" spans="1:6" s="5" customFormat="1" x14ac:dyDescent="0.25">
      <c r="B38" s="27" t="s">
        <v>14</v>
      </c>
      <c r="C38" s="24"/>
      <c r="D38" s="25">
        <f>SUMIF(B5:B28,B38,D5:D28)</f>
        <v>0</v>
      </c>
      <c r="E38" s="6"/>
      <c r="F38" s="26"/>
    </row>
    <row r="39" spans="1:6" s="5" customFormat="1" x14ac:dyDescent="0.25">
      <c r="B39" s="27" t="s">
        <v>15</v>
      </c>
      <c r="C39"/>
      <c r="D39" s="25">
        <f>SUMIF(B5:B27,B39,D5:D27)</f>
        <v>0</v>
      </c>
      <c r="E39" s="6"/>
    </row>
    <row r="40" spans="1:6" s="5" customFormat="1" x14ac:dyDescent="0.25">
      <c r="B40" s="27" t="s">
        <v>17</v>
      </c>
      <c r="D40" s="25">
        <f>SUMIF(B5:B27,B40,D5:D27)</f>
        <v>0</v>
      </c>
      <c r="E40" s="6"/>
    </row>
    <row r="41" spans="1:6" s="5" customFormat="1" x14ac:dyDescent="0.25">
      <c r="B41" s="27" t="s">
        <v>18</v>
      </c>
      <c r="D41" s="25">
        <f>SUMIF(B5:B27,B41,D5:D27)</f>
        <v>0</v>
      </c>
      <c r="E41" s="6"/>
    </row>
    <row r="42" spans="1:6" s="5" customFormat="1" x14ac:dyDescent="0.25">
      <c r="B42" s="29" t="s">
        <v>9</v>
      </c>
      <c r="C42" s="30"/>
      <c r="D42" s="31">
        <f>SUM(D30:D41)</f>
        <v>160.27972027972027</v>
      </c>
      <c r="E42" s="6"/>
    </row>
    <row r="44" spans="1:6" s="5" customFormat="1" x14ac:dyDescent="0.25">
      <c r="A44" s="27"/>
      <c r="B44" s="25"/>
      <c r="C44"/>
      <c r="E44" s="6"/>
    </row>
    <row r="48" spans="1:6" x14ac:dyDescent="0.25">
      <c r="B48" s="35" t="s">
        <v>23</v>
      </c>
      <c r="C48" s="36"/>
    </row>
    <row r="49" spans="2:3" x14ac:dyDescent="0.25">
      <c r="B49" s="35" t="s">
        <v>24</v>
      </c>
      <c r="C49" s="36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ACEA-FCE8-41FF-8F1E-671B35D86F59}">
  <dimension ref="A1:G49"/>
  <sheetViews>
    <sheetView view="pageLayout" zoomScaleNormal="100" workbookViewId="0">
      <selection activeCell="D33" sqref="D33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43800</v>
      </c>
    </row>
    <row r="2" spans="1:7" ht="18.75" x14ac:dyDescent="0.3">
      <c r="A2" s="1" t="s">
        <v>25</v>
      </c>
      <c r="B2" s="1"/>
      <c r="D2" s="2"/>
      <c r="E2" s="3"/>
      <c r="F2" s="4"/>
    </row>
    <row r="4" spans="1:7" ht="30" x14ac:dyDescent="0.25">
      <c r="A4" s="7" t="s">
        <v>1</v>
      </c>
      <c r="B4" s="7" t="s">
        <v>2</v>
      </c>
      <c r="C4" s="8" t="s">
        <v>26</v>
      </c>
      <c r="D4" s="9" t="s">
        <v>4</v>
      </c>
      <c r="E4" s="10" t="s">
        <v>5</v>
      </c>
      <c r="F4" s="9" t="s">
        <v>6</v>
      </c>
      <c r="G4" s="11"/>
    </row>
    <row r="5" spans="1:7" x14ac:dyDescent="0.25">
      <c r="A5" s="12"/>
      <c r="B5" s="13" t="s">
        <v>11</v>
      </c>
      <c r="C5" s="14">
        <v>23</v>
      </c>
      <c r="D5" s="15">
        <f>C5/7.15</f>
        <v>3.2167832167832167</v>
      </c>
      <c r="E5" s="16"/>
      <c r="F5" s="15"/>
    </row>
    <row r="6" spans="1:7" x14ac:dyDescent="0.25">
      <c r="A6" s="12"/>
      <c r="B6" s="13" t="s">
        <v>11</v>
      </c>
      <c r="C6" s="14">
        <v>398.02</v>
      </c>
      <c r="D6" s="15">
        <f t="shared" ref="D6:D18" si="0">C6/7.15</f>
        <v>55.667132867132864</v>
      </c>
      <c r="E6" s="16"/>
      <c r="F6" s="15"/>
    </row>
    <row r="7" spans="1:7" x14ac:dyDescent="0.25">
      <c r="A7" s="12"/>
      <c r="B7" s="13" t="s">
        <v>11</v>
      </c>
      <c r="C7" s="14">
        <v>100</v>
      </c>
      <c r="D7" s="15">
        <f t="shared" si="0"/>
        <v>13.986013986013985</v>
      </c>
      <c r="E7" s="16"/>
      <c r="F7" s="15"/>
    </row>
    <row r="8" spans="1:7" x14ac:dyDescent="0.25">
      <c r="A8" s="12"/>
      <c r="B8" s="13" t="s">
        <v>11</v>
      </c>
      <c r="C8" s="14">
        <v>29</v>
      </c>
      <c r="D8" s="15">
        <f t="shared" si="0"/>
        <v>4.0559440559440558</v>
      </c>
      <c r="E8" s="16"/>
      <c r="F8" s="15"/>
    </row>
    <row r="9" spans="1:7" x14ac:dyDescent="0.25">
      <c r="A9" s="12"/>
      <c r="B9" s="13" t="s">
        <v>11</v>
      </c>
      <c r="C9" s="14">
        <v>148</v>
      </c>
      <c r="D9" s="15">
        <f t="shared" si="0"/>
        <v>20.6993006993007</v>
      </c>
      <c r="E9" s="16"/>
      <c r="F9" s="15"/>
    </row>
    <row r="10" spans="1:7" x14ac:dyDescent="0.25">
      <c r="A10" s="12"/>
      <c r="B10" s="13" t="s">
        <v>11</v>
      </c>
      <c r="C10" s="14">
        <v>63</v>
      </c>
      <c r="D10" s="15">
        <f t="shared" si="0"/>
        <v>8.8111888111888099</v>
      </c>
      <c r="E10" s="16"/>
      <c r="F10" s="15"/>
    </row>
    <row r="11" spans="1:7" x14ac:dyDescent="0.25">
      <c r="A11" s="12"/>
      <c r="B11" s="13" t="s">
        <v>11</v>
      </c>
      <c r="C11" s="14">
        <v>12</v>
      </c>
      <c r="D11" s="15">
        <f t="shared" si="0"/>
        <v>1.6783216783216783</v>
      </c>
      <c r="E11" s="16"/>
      <c r="F11" s="15"/>
    </row>
    <row r="12" spans="1:7" x14ac:dyDescent="0.25">
      <c r="A12" s="12"/>
      <c r="B12" s="13" t="s">
        <v>11</v>
      </c>
      <c r="C12" s="14">
        <v>12</v>
      </c>
      <c r="D12" s="15">
        <f t="shared" si="0"/>
        <v>1.6783216783216783</v>
      </c>
      <c r="E12" s="16"/>
      <c r="F12" s="15"/>
    </row>
    <row r="13" spans="1:7" x14ac:dyDescent="0.25">
      <c r="A13" s="12"/>
      <c r="B13" s="13" t="s">
        <v>11</v>
      </c>
      <c r="C13" s="14">
        <v>118</v>
      </c>
      <c r="D13" s="15">
        <f t="shared" si="0"/>
        <v>16.503496503496503</v>
      </c>
      <c r="E13" s="16"/>
      <c r="F13" s="15"/>
    </row>
    <row r="14" spans="1:7" x14ac:dyDescent="0.25">
      <c r="A14" s="12"/>
      <c r="B14" s="13" t="s">
        <v>11</v>
      </c>
      <c r="C14" s="14">
        <v>104</v>
      </c>
      <c r="D14" s="15">
        <f t="shared" si="0"/>
        <v>14.545454545454545</v>
      </c>
      <c r="E14" s="16"/>
      <c r="F14" s="15"/>
    </row>
    <row r="15" spans="1:7" x14ac:dyDescent="0.25">
      <c r="A15" s="12"/>
      <c r="B15" s="13" t="s">
        <v>11</v>
      </c>
      <c r="C15" s="14">
        <v>50</v>
      </c>
      <c r="D15" s="15">
        <f t="shared" si="0"/>
        <v>6.9930069930069925</v>
      </c>
      <c r="E15" s="16"/>
      <c r="F15" s="15"/>
    </row>
    <row r="16" spans="1:7" x14ac:dyDescent="0.25">
      <c r="A16" s="12"/>
      <c r="B16" s="13" t="s">
        <v>11</v>
      </c>
      <c r="C16" s="14">
        <v>51</v>
      </c>
      <c r="D16" s="15">
        <f t="shared" si="0"/>
        <v>7.1328671328671325</v>
      </c>
      <c r="E16" s="16"/>
      <c r="F16" s="15"/>
    </row>
    <row r="17" spans="1:6" x14ac:dyDescent="0.25">
      <c r="A17" s="12"/>
      <c r="B17" s="13" t="s">
        <v>11</v>
      </c>
      <c r="C17" s="14">
        <v>1000</v>
      </c>
      <c r="D17" s="15">
        <f t="shared" si="0"/>
        <v>139.86013986013987</v>
      </c>
      <c r="E17" s="16"/>
      <c r="F17" s="15"/>
    </row>
    <row r="18" spans="1:6" s="5" customFormat="1" x14ac:dyDescent="0.25">
      <c r="A18" s="12"/>
      <c r="B18" s="13" t="s">
        <v>11</v>
      </c>
      <c r="C18" s="14">
        <v>2490</v>
      </c>
      <c r="D18" s="15">
        <f t="shared" si="0"/>
        <v>348.25174825174821</v>
      </c>
      <c r="E18" s="16"/>
      <c r="F18" s="15"/>
    </row>
    <row r="19" spans="1:6" s="5" customFormat="1" x14ac:dyDescent="0.25">
      <c r="A19" s="12"/>
      <c r="B19" s="13" t="s">
        <v>11</v>
      </c>
      <c r="C19" s="14"/>
      <c r="D19" s="15">
        <v>141.16999999999999</v>
      </c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2"/>
      <c r="B22" s="12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x14ac:dyDescent="0.25">
      <c r="A25" s="12"/>
      <c r="B25" s="12"/>
      <c r="C25" s="14"/>
      <c r="D25" s="15"/>
      <c r="E25" s="16"/>
      <c r="F25" s="15"/>
    </row>
    <row r="26" spans="1:6" s="5" customFormat="1" x14ac:dyDescent="0.25">
      <c r="A26" s="12"/>
      <c r="B26" s="13"/>
      <c r="C26" s="14"/>
      <c r="D26" s="15"/>
      <c r="E26" s="16"/>
      <c r="F26" s="15"/>
    </row>
    <row r="27" spans="1:6" s="5" customFormat="1" ht="14.25" customHeight="1" x14ac:dyDescent="0.25">
      <c r="A27" s="12"/>
      <c r="B27" s="13"/>
      <c r="C27" s="14"/>
      <c r="D27" s="15"/>
      <c r="E27" s="16"/>
      <c r="F27" s="15"/>
    </row>
    <row r="28" spans="1:6" s="5" customFormat="1" x14ac:dyDescent="0.25">
      <c r="A28" s="18"/>
      <c r="B28" s="19" t="s">
        <v>9</v>
      </c>
      <c r="C28" s="20">
        <f>SUM(C5:C27)</f>
        <v>4598.0200000000004</v>
      </c>
      <c r="D28" s="21">
        <f>SUM(D5:D27)</f>
        <v>784.24972027972024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6"/>
    </row>
    <row r="30" spans="1:6" s="5" customFormat="1" x14ac:dyDescent="0.25">
      <c r="B30" s="23" t="s">
        <v>8</v>
      </c>
      <c r="C30" s="24"/>
      <c r="D30" s="25">
        <f>SUMIF(B5:B27,B30,D5:D27)</f>
        <v>0</v>
      </c>
      <c r="E30" s="6"/>
      <c r="F30" s="26"/>
    </row>
    <row r="31" spans="1:6" s="5" customFormat="1" x14ac:dyDescent="0.25">
      <c r="B31" s="23" t="s">
        <v>10</v>
      </c>
      <c r="C31" s="24"/>
      <c r="D31" s="25">
        <f>SUMIF(B5:B27,B31,D5:D27)</f>
        <v>0</v>
      </c>
      <c r="E31" s="6"/>
      <c r="F31" s="26"/>
    </row>
    <row r="32" spans="1:6" s="5" customFormat="1" x14ac:dyDescent="0.25">
      <c r="B32" s="27" t="s">
        <v>11</v>
      </c>
      <c r="C32" s="24"/>
      <c r="D32" s="25">
        <f>SUMIF(B5:B27,B32,D5:D27)</f>
        <v>784.24972027972024</v>
      </c>
      <c r="E32" s="6"/>
      <c r="F32" s="26"/>
    </row>
    <row r="33" spans="1:6" s="5" customFormat="1" ht="15.75" customHeight="1" x14ac:dyDescent="0.25">
      <c r="B33" s="27" t="s">
        <v>7</v>
      </c>
      <c r="C33" s="24"/>
      <c r="D33" s="25">
        <f>SUMIF(B5:B27,B33,D5:D27)</f>
        <v>0</v>
      </c>
      <c r="E33" s="6"/>
      <c r="F33" s="26"/>
    </row>
    <row r="34" spans="1:6" s="5" customFormat="1" ht="15.75" customHeight="1" x14ac:dyDescent="0.25">
      <c r="B34" s="27" t="s">
        <v>21</v>
      </c>
      <c r="C34" s="24"/>
      <c r="D34" s="25">
        <f>SUMIF(B5:B28,B34,D5:D28)</f>
        <v>0</v>
      </c>
      <c r="E34" s="6"/>
      <c r="F34" s="26"/>
    </row>
    <row r="35" spans="1:6" s="5" customFormat="1" ht="15.75" customHeight="1" x14ac:dyDescent="0.25">
      <c r="B35" s="27" t="s">
        <v>12</v>
      </c>
      <c r="C35" s="24"/>
      <c r="D35" s="25">
        <f>SUMIF(B5:B27,B35,D5:D27)</f>
        <v>0</v>
      </c>
      <c r="E35" s="6"/>
      <c r="F35" s="26"/>
    </row>
    <row r="36" spans="1:6" s="5" customFormat="1" ht="15.75" customHeight="1" x14ac:dyDescent="0.25">
      <c r="B36" s="27" t="s">
        <v>22</v>
      </c>
      <c r="C36" s="24"/>
      <c r="D36" s="25">
        <f>SUMIF(B4:B26,B36,D4:D26)</f>
        <v>0</v>
      </c>
      <c r="E36" s="6"/>
      <c r="F36" s="26"/>
    </row>
    <row r="37" spans="1:6" s="5" customFormat="1" x14ac:dyDescent="0.25">
      <c r="B37" s="27" t="s">
        <v>13</v>
      </c>
      <c r="C37" s="24"/>
      <c r="D37" s="25">
        <f>SUMIF(B5:B27,B37,D5:D27)</f>
        <v>0</v>
      </c>
      <c r="E37" s="6"/>
      <c r="F37" s="26"/>
    </row>
    <row r="38" spans="1:6" s="5" customFormat="1" x14ac:dyDescent="0.25">
      <c r="B38" s="27" t="s">
        <v>14</v>
      </c>
      <c r="C38" s="24"/>
      <c r="D38" s="25">
        <f>SUMIF(B5:B28,B38,D5:D28)</f>
        <v>0</v>
      </c>
      <c r="E38" s="6"/>
      <c r="F38" s="26"/>
    </row>
    <row r="39" spans="1:6" s="5" customFormat="1" x14ac:dyDescent="0.25">
      <c r="B39" s="27" t="s">
        <v>15</v>
      </c>
      <c r="C39"/>
      <c r="D39" s="25">
        <f>SUMIF(B5:B27,B39,D5:D27)</f>
        <v>0</v>
      </c>
      <c r="E39" s="6"/>
    </row>
    <row r="40" spans="1:6" s="5" customFormat="1" x14ac:dyDescent="0.25">
      <c r="B40" s="27" t="s">
        <v>17</v>
      </c>
      <c r="D40" s="25">
        <f>SUMIF(B5:B27,B40,D5:D27)</f>
        <v>0</v>
      </c>
      <c r="E40" s="6"/>
    </row>
    <row r="41" spans="1:6" s="5" customFormat="1" x14ac:dyDescent="0.25">
      <c r="B41" s="27" t="s">
        <v>18</v>
      </c>
      <c r="D41" s="25">
        <f>SUMIF(B5:B27,B41,D5:D27)</f>
        <v>0</v>
      </c>
      <c r="E41" s="6"/>
    </row>
    <row r="42" spans="1:6" s="5" customFormat="1" x14ac:dyDescent="0.25">
      <c r="B42" s="29" t="s">
        <v>9</v>
      </c>
      <c r="C42" s="30"/>
      <c r="D42" s="31">
        <f>SUM(D30:D41)</f>
        <v>784.24972027972024</v>
      </c>
      <c r="E42" s="6"/>
    </row>
    <row r="44" spans="1:6" s="5" customFormat="1" x14ac:dyDescent="0.25">
      <c r="A44" s="27"/>
      <c r="B44" s="25"/>
      <c r="C44"/>
      <c r="E44" s="6"/>
    </row>
    <row r="48" spans="1:6" x14ac:dyDescent="0.25">
      <c r="B48" s="35" t="s">
        <v>23</v>
      </c>
      <c r="C48" s="36"/>
    </row>
    <row r="49" spans="2:3" x14ac:dyDescent="0.25">
      <c r="B49" s="35" t="s">
        <v>24</v>
      </c>
      <c r="C49" s="36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6DCD-43FB-4A8B-A945-BB2618253E11}">
  <dimension ref="A1:G49"/>
  <sheetViews>
    <sheetView tabSelected="1" view="pageLayout" topLeftCell="A19" zoomScaleNormal="100" workbookViewId="0">
      <selection activeCell="B13" sqref="B13:B14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43800</v>
      </c>
    </row>
    <row r="2" spans="1:7" ht="18.75" x14ac:dyDescent="0.3">
      <c r="A2" s="1" t="s">
        <v>25</v>
      </c>
      <c r="B2" s="1"/>
      <c r="D2" s="2"/>
      <c r="E2" s="3"/>
      <c r="F2" s="4"/>
    </row>
    <row r="4" spans="1:7" ht="30" x14ac:dyDescent="0.25">
      <c r="A4" s="7" t="s">
        <v>1</v>
      </c>
      <c r="B4" s="7" t="s">
        <v>2</v>
      </c>
      <c r="C4" s="8" t="s">
        <v>28</v>
      </c>
      <c r="D4" s="9" t="s">
        <v>4</v>
      </c>
      <c r="E4" s="10" t="s">
        <v>5</v>
      </c>
      <c r="F4" s="9" t="s">
        <v>6</v>
      </c>
      <c r="G4" s="11"/>
    </row>
    <row r="5" spans="1:7" x14ac:dyDescent="0.25">
      <c r="A5" s="12"/>
      <c r="B5" s="13" t="s">
        <v>15</v>
      </c>
      <c r="C5" s="14">
        <v>1966.36</v>
      </c>
      <c r="D5" s="15">
        <f>C5/7.15</f>
        <v>275.01538461538456</v>
      </c>
      <c r="E5" s="16"/>
      <c r="F5" s="15"/>
    </row>
    <row r="6" spans="1:7" x14ac:dyDescent="0.25">
      <c r="A6" s="12"/>
      <c r="B6" s="13" t="s">
        <v>15</v>
      </c>
      <c r="C6" s="14">
        <v>1345</v>
      </c>
      <c r="D6" s="15">
        <f t="shared" ref="D6:D11" si="0">C6/7.15</f>
        <v>188.11188811188811</v>
      </c>
      <c r="E6" s="16"/>
      <c r="F6" s="15"/>
    </row>
    <row r="7" spans="1:7" x14ac:dyDescent="0.25">
      <c r="A7" s="12"/>
      <c r="B7" s="13" t="s">
        <v>15</v>
      </c>
      <c r="C7" s="14">
        <v>920</v>
      </c>
      <c r="D7" s="15">
        <f t="shared" si="0"/>
        <v>128.67132867132867</v>
      </c>
      <c r="E7" s="16"/>
      <c r="F7" s="15"/>
    </row>
    <row r="8" spans="1:7" x14ac:dyDescent="0.25">
      <c r="A8" s="12"/>
      <c r="B8" s="13" t="s">
        <v>15</v>
      </c>
      <c r="C8" s="14">
        <v>1966.36</v>
      </c>
      <c r="D8" s="15">
        <f t="shared" si="0"/>
        <v>275.01538461538456</v>
      </c>
      <c r="E8" s="16"/>
      <c r="F8" s="15"/>
    </row>
    <row r="9" spans="1:7" x14ac:dyDescent="0.25">
      <c r="A9" s="12"/>
      <c r="B9" s="32" t="s">
        <v>22</v>
      </c>
      <c r="C9" s="14">
        <v>811.75</v>
      </c>
      <c r="D9" s="15">
        <f t="shared" si="0"/>
        <v>113.53146853146852</v>
      </c>
      <c r="E9" s="16"/>
      <c r="F9" s="15"/>
    </row>
    <row r="10" spans="1:7" x14ac:dyDescent="0.25">
      <c r="A10" s="12"/>
      <c r="B10" s="32" t="s">
        <v>22</v>
      </c>
      <c r="C10" s="14">
        <v>641</v>
      </c>
      <c r="D10" s="15">
        <f t="shared" si="0"/>
        <v>89.650349650349639</v>
      </c>
      <c r="E10" s="16"/>
      <c r="F10" s="15"/>
    </row>
    <row r="11" spans="1:7" x14ac:dyDescent="0.25">
      <c r="A11" s="12"/>
      <c r="B11" s="13" t="s">
        <v>13</v>
      </c>
      <c r="C11" s="14">
        <v>5500</v>
      </c>
      <c r="D11" s="15">
        <f t="shared" si="0"/>
        <v>769.23076923076917</v>
      </c>
      <c r="E11" s="16"/>
      <c r="F11" s="15"/>
    </row>
    <row r="12" spans="1:7" x14ac:dyDescent="0.25">
      <c r="A12" s="12"/>
      <c r="B12" s="27" t="s">
        <v>22</v>
      </c>
      <c r="C12" s="14">
        <v>214</v>
      </c>
      <c r="D12" s="15">
        <f>C12/1.05</f>
        <v>203.8095238095238</v>
      </c>
      <c r="E12" s="16"/>
      <c r="F12" s="15"/>
    </row>
    <row r="13" spans="1:7" x14ac:dyDescent="0.25">
      <c r="A13" s="12"/>
      <c r="B13" s="13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2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2"/>
      <c r="C24" s="14"/>
      <c r="D24" s="15"/>
      <c r="E24" s="16"/>
      <c r="F24" s="15"/>
    </row>
    <row r="25" spans="1:6" s="5" customFormat="1" x14ac:dyDescent="0.25">
      <c r="A25" s="12"/>
      <c r="B25" s="13"/>
      <c r="C25" s="14"/>
      <c r="D25" s="15"/>
      <c r="E25" s="16"/>
      <c r="F25" s="15"/>
    </row>
    <row r="26" spans="1:6" s="5" customFormat="1" ht="14.25" customHeight="1" x14ac:dyDescent="0.25">
      <c r="A26" s="12"/>
      <c r="B26" s="13"/>
      <c r="C26" s="14"/>
      <c r="D26" s="15"/>
      <c r="E26" s="16"/>
      <c r="F26" s="15"/>
    </row>
    <row r="27" spans="1:6" s="5" customFormat="1" x14ac:dyDescent="0.25">
      <c r="A27" s="18"/>
      <c r="B27" s="19" t="s">
        <v>9</v>
      </c>
      <c r="C27" s="20">
        <f>SUM(C5:C26)</f>
        <v>13364.47</v>
      </c>
      <c r="D27" s="21">
        <f>SUM(D5:D26)</f>
        <v>2043.0360972360968</v>
      </c>
      <c r="E27" s="22"/>
      <c r="F27" s="21">
        <f>SUM(F5:F26)</f>
        <v>0</v>
      </c>
    </row>
    <row r="28" spans="1:6" s="5" customFormat="1" x14ac:dyDescent="0.25">
      <c r="A28"/>
      <c r="B28"/>
      <c r="C28"/>
      <c r="E28" s="6"/>
    </row>
    <row r="29" spans="1:6" s="5" customFormat="1" x14ac:dyDescent="0.25">
      <c r="B29" s="23" t="s">
        <v>8</v>
      </c>
      <c r="C29" s="24"/>
      <c r="D29" s="25">
        <f>SUMIF(B5:B26,B29,D5:D26)</f>
        <v>0</v>
      </c>
      <c r="E29" s="6"/>
      <c r="F29" s="26"/>
    </row>
    <row r="30" spans="1:6" s="5" customFormat="1" x14ac:dyDescent="0.25">
      <c r="B30" s="23" t="s">
        <v>10</v>
      </c>
      <c r="C30" s="24"/>
      <c r="D30" s="25">
        <f>SUMIF(B5:B26,B30,D5:D26)</f>
        <v>0</v>
      </c>
      <c r="E30" s="6"/>
      <c r="F30" s="26"/>
    </row>
    <row r="31" spans="1:6" s="5" customFormat="1" x14ac:dyDescent="0.25">
      <c r="B31" s="27" t="s">
        <v>11</v>
      </c>
      <c r="C31" s="24"/>
      <c r="D31" s="25">
        <f>SUMIF(B5:B26,B31,D5:D26)</f>
        <v>0</v>
      </c>
      <c r="E31" s="6"/>
      <c r="F31" s="26"/>
    </row>
    <row r="32" spans="1:6" s="5" customFormat="1" ht="15.75" customHeight="1" x14ac:dyDescent="0.25">
      <c r="B32" s="27" t="s">
        <v>7</v>
      </c>
      <c r="C32" s="24"/>
      <c r="D32" s="25">
        <f>SUMIF(B5:B26,B32,D5:D26)</f>
        <v>0</v>
      </c>
      <c r="E32" s="6"/>
      <c r="F32" s="26"/>
    </row>
    <row r="33" spans="1:6" s="5" customFormat="1" ht="15.75" customHeight="1" x14ac:dyDescent="0.25">
      <c r="B33" s="27" t="s">
        <v>21</v>
      </c>
      <c r="C33" s="24"/>
      <c r="D33" s="25">
        <f>SUMIF(B5:B27,B33,D5:D27)</f>
        <v>0</v>
      </c>
      <c r="E33" s="6"/>
      <c r="F33" s="26"/>
    </row>
    <row r="34" spans="1:6" s="5" customFormat="1" ht="15.75" customHeight="1" x14ac:dyDescent="0.25">
      <c r="B34" s="27" t="s">
        <v>12</v>
      </c>
      <c r="C34" s="24"/>
      <c r="D34" s="25">
        <f>SUMIF(B5:B26,B34,D5:D26)</f>
        <v>0</v>
      </c>
      <c r="E34" s="6"/>
      <c r="F34" s="26"/>
    </row>
    <row r="35" spans="1:6" s="5" customFormat="1" ht="15.75" customHeight="1" x14ac:dyDescent="0.25">
      <c r="B35" s="27" t="s">
        <v>22</v>
      </c>
      <c r="C35" s="24"/>
      <c r="D35" s="25">
        <f>SUMIF(B4:B25,B35,D4:D25)</f>
        <v>406.99134199134198</v>
      </c>
      <c r="E35" s="6"/>
      <c r="F35" s="26"/>
    </row>
    <row r="36" spans="1:6" s="5" customFormat="1" x14ac:dyDescent="0.25">
      <c r="B36" s="27" t="s">
        <v>13</v>
      </c>
      <c r="C36" s="24"/>
      <c r="D36" s="25">
        <f>SUMIF(B5:B26,B36,D5:D26)</f>
        <v>769.23076923076917</v>
      </c>
      <c r="E36" s="6"/>
      <c r="F36" s="26"/>
    </row>
    <row r="37" spans="1:6" s="5" customFormat="1" x14ac:dyDescent="0.25">
      <c r="B37" s="27" t="s">
        <v>27</v>
      </c>
      <c r="C37" s="24"/>
      <c r="D37" s="25">
        <f>SUMIF(B5:B27,B37,D5:D27)</f>
        <v>0</v>
      </c>
      <c r="E37" s="6"/>
      <c r="F37" s="26"/>
    </row>
    <row r="38" spans="1:6" s="5" customFormat="1" x14ac:dyDescent="0.25">
      <c r="B38" s="27" t="s">
        <v>14</v>
      </c>
      <c r="C38" s="24"/>
      <c r="D38" s="25">
        <f>SUMIF(B5:B27,B38,D5:D27)</f>
        <v>0</v>
      </c>
      <c r="E38" s="6"/>
      <c r="F38" s="26"/>
    </row>
    <row r="39" spans="1:6" s="5" customFormat="1" x14ac:dyDescent="0.25">
      <c r="B39" s="27" t="s">
        <v>15</v>
      </c>
      <c r="C39"/>
      <c r="D39" s="25">
        <f>SUMIF(B5:B26,B39,D5:D26)</f>
        <v>866.81398601398587</v>
      </c>
      <c r="E39" s="6"/>
    </row>
    <row r="40" spans="1:6" s="5" customFormat="1" x14ac:dyDescent="0.25">
      <c r="B40" s="27" t="s">
        <v>17</v>
      </c>
      <c r="D40" s="25">
        <f>SUMIF(B5:B26,B40,D5:D26)</f>
        <v>0</v>
      </c>
      <c r="E40" s="6"/>
    </row>
    <row r="41" spans="1:6" s="5" customFormat="1" x14ac:dyDescent="0.25">
      <c r="B41" s="27" t="s">
        <v>18</v>
      </c>
      <c r="D41" s="25">
        <f>SUMIF(B5:B26,B41,D5:D26)</f>
        <v>0</v>
      </c>
      <c r="E41" s="6"/>
    </row>
    <row r="42" spans="1:6" s="5" customFormat="1" x14ac:dyDescent="0.25">
      <c r="B42" s="29" t="s">
        <v>9</v>
      </c>
      <c r="C42" s="30"/>
      <c r="D42" s="31">
        <f>SUM(D29:D41)</f>
        <v>2043.036097236097</v>
      </c>
      <c r="E42" s="6"/>
    </row>
    <row r="44" spans="1:6" s="5" customFormat="1" x14ac:dyDescent="0.25">
      <c r="A44" s="27"/>
      <c r="B44" s="25"/>
      <c r="C44"/>
      <c r="E44" s="6"/>
    </row>
    <row r="48" spans="1:6" s="5" customFormat="1" x14ac:dyDescent="0.25">
      <c r="A48"/>
      <c r="B48" s="35" t="s">
        <v>23</v>
      </c>
      <c r="C48" s="36"/>
      <c r="E48" s="6"/>
    </row>
    <row r="49" spans="1:5" s="5" customFormat="1" x14ac:dyDescent="0.25">
      <c r="A49"/>
      <c r="B49" s="35" t="s">
        <v>24</v>
      </c>
      <c r="C49" s="36"/>
      <c r="E49" s="6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FDBC2-DD6A-4AE3-A381-B93EA4524928}">
  <dimension ref="A1:G45"/>
  <sheetViews>
    <sheetView view="pageLayout" zoomScaleNormal="100" workbookViewId="0">
      <selection activeCell="B5" sqref="B5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43800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43813</v>
      </c>
      <c r="B4" s="13" t="s">
        <v>8</v>
      </c>
      <c r="C4" s="14"/>
      <c r="D4" s="15">
        <v>15.3</v>
      </c>
      <c r="E4" s="16">
        <v>7.7</v>
      </c>
      <c r="F4" s="15"/>
    </row>
    <row r="5" spans="1:7" x14ac:dyDescent="0.25">
      <c r="A5" s="12">
        <v>43813</v>
      </c>
      <c r="B5" s="27" t="s">
        <v>12</v>
      </c>
      <c r="C5" s="14"/>
      <c r="D5" s="15">
        <v>32.299999999999997</v>
      </c>
      <c r="E5" s="33">
        <v>0</v>
      </c>
      <c r="F5" s="15"/>
    </row>
    <row r="6" spans="1:7" x14ac:dyDescent="0.25">
      <c r="A6" s="12"/>
      <c r="B6" s="13"/>
      <c r="C6" s="14"/>
      <c r="D6" s="15"/>
      <c r="E6" s="16"/>
      <c r="F6" s="15"/>
    </row>
    <row r="7" spans="1:7" x14ac:dyDescent="0.25">
      <c r="A7" s="12"/>
      <c r="B7" s="13"/>
      <c r="C7" s="14"/>
      <c r="D7" s="15"/>
      <c r="E7" s="16"/>
      <c r="F7" s="15"/>
    </row>
    <row r="8" spans="1:7" x14ac:dyDescent="0.25">
      <c r="A8" s="12"/>
      <c r="B8" s="13"/>
      <c r="C8" s="14"/>
      <c r="D8" s="15"/>
      <c r="E8" s="16"/>
      <c r="F8" s="15"/>
    </row>
    <row r="9" spans="1:7" x14ac:dyDescent="0.25">
      <c r="A9" s="12"/>
      <c r="B9" s="13"/>
      <c r="C9" s="14"/>
      <c r="D9" s="15"/>
      <c r="E9" s="16"/>
      <c r="F9" s="15"/>
    </row>
    <row r="10" spans="1:7" x14ac:dyDescent="0.25">
      <c r="A10" s="12"/>
      <c r="B10" s="13"/>
      <c r="C10" s="14"/>
      <c r="D10" s="15"/>
      <c r="E10" s="16"/>
      <c r="F10" s="15"/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4"/>
      <c r="D12" s="15"/>
      <c r="E12" s="16"/>
      <c r="F12" s="15"/>
    </row>
    <row r="13" spans="1:7" x14ac:dyDescent="0.25">
      <c r="A13" s="12"/>
      <c r="B13" s="13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2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2"/>
      <c r="C24" s="14"/>
      <c r="D24" s="15"/>
      <c r="E24" s="16"/>
      <c r="F24" s="15"/>
    </row>
    <row r="25" spans="1:6" s="5" customFormat="1" x14ac:dyDescent="0.25">
      <c r="A25" s="12"/>
      <c r="B25" s="13"/>
      <c r="C25" s="14"/>
      <c r="D25" s="15"/>
      <c r="E25" s="16"/>
      <c r="F25" s="15"/>
    </row>
    <row r="26" spans="1:6" s="5" customFormat="1" ht="14.25" customHeight="1" x14ac:dyDescent="0.25">
      <c r="A26" s="12"/>
      <c r="B26" s="13"/>
      <c r="C26" s="14"/>
      <c r="D26" s="15"/>
      <c r="E26" s="16"/>
      <c r="F26" s="15"/>
    </row>
    <row r="27" spans="1:6" s="5" customFormat="1" x14ac:dyDescent="0.25">
      <c r="A27" s="18"/>
      <c r="B27" s="19" t="s">
        <v>9</v>
      </c>
      <c r="C27" s="20">
        <f>SUM(C4:C26)</f>
        <v>0</v>
      </c>
      <c r="D27" s="21">
        <f>SUM(D4:D26)</f>
        <v>47.599999999999994</v>
      </c>
      <c r="E27" s="22"/>
      <c r="F27" s="21">
        <f>SUM(F4:F26)</f>
        <v>0</v>
      </c>
    </row>
    <row r="28" spans="1:6" s="5" customFormat="1" x14ac:dyDescent="0.25">
      <c r="A28"/>
      <c r="B28"/>
      <c r="C28"/>
      <c r="E28" s="6"/>
    </row>
    <row r="29" spans="1:6" s="5" customFormat="1" x14ac:dyDescent="0.25">
      <c r="B29" s="23" t="s">
        <v>8</v>
      </c>
      <c r="C29" s="24"/>
      <c r="D29" s="25">
        <f>SUMIF(B4:B26,B29,D4:D26)</f>
        <v>15.3</v>
      </c>
      <c r="E29" s="6"/>
      <c r="F29" s="26"/>
    </row>
    <row r="30" spans="1:6" s="5" customFormat="1" x14ac:dyDescent="0.25">
      <c r="B30" s="23" t="s">
        <v>10</v>
      </c>
      <c r="C30" s="24"/>
      <c r="D30" s="25">
        <f>SUMIF(B4:B26,B30,D4:D26)</f>
        <v>0</v>
      </c>
      <c r="E30" s="6"/>
      <c r="F30" s="26"/>
    </row>
    <row r="31" spans="1:6" s="5" customFormat="1" x14ac:dyDescent="0.25">
      <c r="B31" s="27" t="s">
        <v>11</v>
      </c>
      <c r="C31" s="24"/>
      <c r="D31" s="25">
        <f>SUMIF(B4:B26,B31,D4:D26)</f>
        <v>0</v>
      </c>
      <c r="E31" s="6"/>
      <c r="F31" s="26"/>
    </row>
    <row r="32" spans="1:6" s="5" customFormat="1" ht="15.75" customHeight="1" x14ac:dyDescent="0.25">
      <c r="B32" s="27" t="s">
        <v>7</v>
      </c>
      <c r="C32" s="24"/>
      <c r="D32" s="25">
        <f>SUMIF(B4:B26,B32,D4:D26)</f>
        <v>0</v>
      </c>
      <c r="E32" s="6"/>
      <c r="F32" s="26"/>
    </row>
    <row r="33" spans="1:6" s="5" customFormat="1" ht="15.75" customHeight="1" x14ac:dyDescent="0.25">
      <c r="B33" s="27" t="s">
        <v>21</v>
      </c>
      <c r="C33" s="24"/>
      <c r="D33" s="25">
        <f>SUMIF(B4:B27,B33,D4:D27)</f>
        <v>0</v>
      </c>
      <c r="E33" s="6"/>
      <c r="F33" s="26"/>
    </row>
    <row r="34" spans="1:6" s="5" customFormat="1" ht="15.75" customHeight="1" x14ac:dyDescent="0.25">
      <c r="B34" s="27" t="s">
        <v>12</v>
      </c>
      <c r="C34" s="24"/>
      <c r="D34" s="25">
        <f>SUMIF(B4:B26,B34,D4:D26)</f>
        <v>32.299999999999997</v>
      </c>
      <c r="E34" s="6"/>
      <c r="F34" s="26"/>
    </row>
    <row r="35" spans="1:6" s="5" customFormat="1" ht="15.75" customHeight="1" x14ac:dyDescent="0.25">
      <c r="B35" s="27" t="s">
        <v>22</v>
      </c>
      <c r="C35" s="24"/>
      <c r="D35" s="25">
        <f>SUMIF(B3:B25,B35,D3:D25)</f>
        <v>0</v>
      </c>
      <c r="E35" s="6"/>
      <c r="F35" s="26"/>
    </row>
    <row r="36" spans="1:6" s="5" customFormat="1" x14ac:dyDescent="0.25">
      <c r="B36" s="27" t="s">
        <v>13</v>
      </c>
      <c r="C36" s="24"/>
      <c r="D36" s="25">
        <f>SUMIF(B4:B26,B36,D4:D26)</f>
        <v>0</v>
      </c>
      <c r="E36" s="6"/>
      <c r="F36" s="26"/>
    </row>
    <row r="37" spans="1:6" s="5" customFormat="1" x14ac:dyDescent="0.25">
      <c r="B37" s="27" t="s">
        <v>14</v>
      </c>
      <c r="C37" s="24"/>
      <c r="D37" s="25">
        <f>SUMIF(B4:B27,B37,D4:D27)</f>
        <v>0</v>
      </c>
      <c r="E37" s="6"/>
      <c r="F37" s="26"/>
    </row>
    <row r="38" spans="1:6" s="5" customFormat="1" x14ac:dyDescent="0.25">
      <c r="B38" s="27" t="s">
        <v>15</v>
      </c>
      <c r="C38"/>
      <c r="D38" s="25">
        <f>SUMIF(B4:B26,B38,D4:D26)</f>
        <v>0</v>
      </c>
      <c r="E38" s="6"/>
    </row>
    <row r="39" spans="1:6" s="5" customFormat="1" x14ac:dyDescent="0.25">
      <c r="B39" s="27" t="s">
        <v>16</v>
      </c>
      <c r="C39" s="28"/>
      <c r="D39" s="25">
        <f>SUMIF(B4:B26,B39,D4:D26)</f>
        <v>0</v>
      </c>
      <c r="E39" s="6"/>
    </row>
    <row r="40" spans="1:6" s="5" customFormat="1" hidden="1" x14ac:dyDescent="0.25">
      <c r="B40" s="27" t="s">
        <v>19</v>
      </c>
      <c r="C40" s="28"/>
      <c r="D40" s="25">
        <f>SUMIF(B4:B27,B40,D4:D27)</f>
        <v>0</v>
      </c>
      <c r="E40" s="6"/>
    </row>
    <row r="41" spans="1:6" s="5" customFormat="1" hidden="1" x14ac:dyDescent="0.25">
      <c r="B41" s="27" t="s">
        <v>17</v>
      </c>
      <c r="D41" s="25">
        <f>SUMIF(B4:B26,B41,D4:D26)</f>
        <v>0</v>
      </c>
      <c r="E41" s="6"/>
    </row>
    <row r="42" spans="1:6" s="5" customFormat="1" x14ac:dyDescent="0.25">
      <c r="B42" s="27" t="s">
        <v>18</v>
      </c>
      <c r="D42" s="25">
        <f>SUMIF(B4:B26,B42,D4:D26)</f>
        <v>0</v>
      </c>
      <c r="E42" s="6"/>
    </row>
    <row r="43" spans="1:6" s="5" customFormat="1" x14ac:dyDescent="0.25">
      <c r="B43" s="29" t="s">
        <v>9</v>
      </c>
      <c r="C43" s="30"/>
      <c r="D43" s="31">
        <f>SUM(D29:D42)</f>
        <v>47.599999999999994</v>
      </c>
      <c r="E43" s="6"/>
    </row>
    <row r="45" spans="1:6" s="5" customFormat="1" x14ac:dyDescent="0.25">
      <c r="A45" s="27"/>
      <c r="B45" s="25"/>
      <c r="C45"/>
      <c r="E45" s="6"/>
    </row>
  </sheetData>
  <autoFilter ref="A3:F3" xr:uid="{00000000-0009-0000-0000-00001F000000}">
    <sortState xmlns:xlrd2="http://schemas.microsoft.com/office/spreadsheetml/2017/richdata2" ref="A4:F8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7882-95CE-4207-ABD6-8D2EACD53490}">
  <dimension ref="A1:G41"/>
  <sheetViews>
    <sheetView view="pageLayout" topLeftCell="A7" zoomScaleNormal="100" workbookViewId="0">
      <selection activeCell="B23" sqref="B23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43466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43474</v>
      </c>
      <c r="B4" s="13" t="s">
        <v>13</v>
      </c>
      <c r="C4" s="14"/>
      <c r="D4" s="15">
        <v>444.18</v>
      </c>
      <c r="E4" s="16"/>
      <c r="F4" s="15"/>
    </row>
    <row r="5" spans="1:7" x14ac:dyDescent="0.25">
      <c r="A5" s="12">
        <v>43479</v>
      </c>
      <c r="B5" s="13" t="s">
        <v>11</v>
      </c>
      <c r="C5" s="14"/>
      <c r="D5" s="15">
        <v>74.8</v>
      </c>
      <c r="E5" s="16">
        <v>7.7</v>
      </c>
      <c r="F5" s="15">
        <f>D5-D5/1.077</f>
        <v>5.3478180129990704</v>
      </c>
    </row>
    <row r="6" spans="1:7" x14ac:dyDescent="0.25">
      <c r="A6" s="12">
        <v>43482</v>
      </c>
      <c r="B6" s="13" t="s">
        <v>16</v>
      </c>
      <c r="C6" s="14"/>
      <c r="D6" s="15">
        <v>48</v>
      </c>
      <c r="E6" s="16">
        <v>7.7</v>
      </c>
      <c r="F6" s="15">
        <f t="shared" ref="F6:F10" si="0">D6-D6/1.077</f>
        <v>3.4317548746518085</v>
      </c>
    </row>
    <row r="7" spans="1:7" x14ac:dyDescent="0.25">
      <c r="A7" s="12">
        <v>43483</v>
      </c>
      <c r="B7" s="13" t="s">
        <v>11</v>
      </c>
      <c r="C7" s="14"/>
      <c r="D7" s="15">
        <v>57</v>
      </c>
      <c r="E7" s="16">
        <v>7.7</v>
      </c>
      <c r="F7" s="15">
        <f t="shared" si="0"/>
        <v>4.0752089136490213</v>
      </c>
    </row>
    <row r="8" spans="1:7" x14ac:dyDescent="0.25">
      <c r="A8" s="12">
        <v>43496</v>
      </c>
      <c r="B8" s="13" t="s">
        <v>18</v>
      </c>
      <c r="C8" s="14"/>
      <c r="D8" s="15">
        <v>4.9000000000000004</v>
      </c>
      <c r="E8" s="16">
        <v>7.7</v>
      </c>
      <c r="F8" s="15">
        <f t="shared" si="0"/>
        <v>0.3503249767873724</v>
      </c>
    </row>
    <row r="9" spans="1:7" x14ac:dyDescent="0.25">
      <c r="A9" s="12">
        <v>43491</v>
      </c>
      <c r="B9" s="13" t="s">
        <v>8</v>
      </c>
      <c r="C9" s="14"/>
      <c r="D9" s="15">
        <v>14.45</v>
      </c>
      <c r="E9" s="16">
        <v>7.7</v>
      </c>
      <c r="F9" s="15">
        <f t="shared" si="0"/>
        <v>1.0331012070566388</v>
      </c>
    </row>
    <row r="10" spans="1:7" x14ac:dyDescent="0.25">
      <c r="A10" s="12">
        <v>43491</v>
      </c>
      <c r="B10" s="13" t="s">
        <v>8</v>
      </c>
      <c r="C10" s="14"/>
      <c r="D10" s="15">
        <v>14.45</v>
      </c>
      <c r="E10" s="16">
        <v>7.7</v>
      </c>
      <c r="F10" s="15">
        <f t="shared" si="0"/>
        <v>1.0331012070566388</v>
      </c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7"/>
      <c r="D12" s="15"/>
      <c r="E12" s="16"/>
      <c r="F12" s="15"/>
    </row>
    <row r="13" spans="1:7" x14ac:dyDescent="0.25">
      <c r="A13" s="12"/>
      <c r="B13" s="13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s="5" customFormat="1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2"/>
      <c r="C20" s="14"/>
      <c r="D20" s="15"/>
      <c r="E20" s="16"/>
      <c r="F20" s="15"/>
    </row>
    <row r="21" spans="1:6" s="5" customForma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2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ht="14.25" customHeight="1" x14ac:dyDescent="0.25">
      <c r="A25" s="12"/>
      <c r="B25" s="13"/>
      <c r="C25" s="14"/>
      <c r="D25" s="15"/>
      <c r="E25" s="16"/>
      <c r="F25" s="15"/>
    </row>
    <row r="26" spans="1:6" s="5" customFormat="1" x14ac:dyDescent="0.25">
      <c r="A26" s="18"/>
      <c r="B26" s="19" t="s">
        <v>9</v>
      </c>
      <c r="C26" s="20">
        <f>SUM(C4:C25)</f>
        <v>0</v>
      </c>
      <c r="D26" s="21">
        <f>SUM(D4:D25)</f>
        <v>657.78000000000009</v>
      </c>
      <c r="E26" s="22"/>
      <c r="F26" s="21">
        <f>SUM(F4:F25)</f>
        <v>15.271309192200551</v>
      </c>
    </row>
    <row r="27" spans="1:6" s="5" customFormat="1" x14ac:dyDescent="0.25">
      <c r="A27"/>
      <c r="B27"/>
      <c r="C27"/>
      <c r="E27" s="6"/>
    </row>
    <row r="28" spans="1:6" s="5" customFormat="1" x14ac:dyDescent="0.25">
      <c r="B28" s="23" t="s">
        <v>8</v>
      </c>
      <c r="C28" s="24"/>
      <c r="D28" s="25">
        <f>SUMIF(B4:B25,B28,D4:D25)</f>
        <v>28.9</v>
      </c>
      <c r="E28" s="6"/>
      <c r="F28" s="26"/>
    </row>
    <row r="29" spans="1:6" s="5" customFormat="1" x14ac:dyDescent="0.25">
      <c r="B29" s="23" t="s">
        <v>10</v>
      </c>
      <c r="C29" s="24"/>
      <c r="D29" s="25">
        <f>SUMIF(B4:B25,B29,D4:D25)</f>
        <v>0</v>
      </c>
      <c r="E29" s="6"/>
      <c r="F29" s="26"/>
    </row>
    <row r="30" spans="1:6" s="5" customFormat="1" x14ac:dyDescent="0.25">
      <c r="B30" s="27" t="s">
        <v>11</v>
      </c>
      <c r="C30" s="24"/>
      <c r="D30" s="25">
        <f>SUMIF(B4:B25,B30,D4:D25)</f>
        <v>131.80000000000001</v>
      </c>
      <c r="E30" s="6"/>
      <c r="F30" s="26"/>
    </row>
    <row r="31" spans="1:6" s="5" customFormat="1" ht="15.75" customHeight="1" x14ac:dyDescent="0.25">
      <c r="B31" s="27" t="s">
        <v>7</v>
      </c>
      <c r="C31" s="24"/>
      <c r="D31" s="25">
        <f>SUMIF(B4:B25,B31,D4:D25)</f>
        <v>0</v>
      </c>
      <c r="E31" s="6"/>
      <c r="F31" s="26"/>
    </row>
    <row r="32" spans="1:6" s="5" customFormat="1" ht="15.75" customHeight="1" x14ac:dyDescent="0.25">
      <c r="B32" s="27" t="s">
        <v>12</v>
      </c>
      <c r="C32" s="24"/>
      <c r="D32" s="25">
        <f>SUMIF(B4:B25,B32,D4:D25)</f>
        <v>0</v>
      </c>
      <c r="E32" s="6"/>
      <c r="F32" s="26"/>
    </row>
    <row r="33" spans="1:6" s="5" customFormat="1" x14ac:dyDescent="0.25">
      <c r="B33" s="27" t="s">
        <v>13</v>
      </c>
      <c r="C33" s="24"/>
      <c r="D33" s="25">
        <f>SUMIF(B4:B25,B33,D4:D25)</f>
        <v>444.18</v>
      </c>
      <c r="E33" s="6"/>
      <c r="F33" s="26"/>
    </row>
    <row r="34" spans="1:6" s="5" customFormat="1" x14ac:dyDescent="0.25">
      <c r="B34" s="27" t="s">
        <v>14</v>
      </c>
      <c r="C34" s="24"/>
      <c r="D34" s="25">
        <f>SUMIF(B4:B26,B34,D4:D26)</f>
        <v>0</v>
      </c>
      <c r="E34" s="6"/>
      <c r="F34" s="26"/>
    </row>
    <row r="35" spans="1:6" s="5" customFormat="1" x14ac:dyDescent="0.25">
      <c r="B35" s="27" t="s">
        <v>15</v>
      </c>
      <c r="C35"/>
      <c r="D35" s="25">
        <f>SUMIF(B4:B25,B35,D4:D25)</f>
        <v>0</v>
      </c>
      <c r="E35" s="6"/>
    </row>
    <row r="36" spans="1:6" s="5" customFormat="1" x14ac:dyDescent="0.25">
      <c r="B36" s="27" t="s">
        <v>16</v>
      </c>
      <c r="C36" s="28"/>
      <c r="D36" s="25">
        <f>SUMIF(B4:B25,B36,D4:D25)</f>
        <v>48</v>
      </c>
      <c r="E36" s="6"/>
    </row>
    <row r="37" spans="1:6" s="5" customFormat="1" x14ac:dyDescent="0.25">
      <c r="B37" s="27" t="s">
        <v>17</v>
      </c>
      <c r="D37" s="25">
        <f>SUMIF(B4:B25,B37,D4:D25)</f>
        <v>0</v>
      </c>
      <c r="E37" s="6"/>
    </row>
    <row r="38" spans="1:6" s="5" customFormat="1" x14ac:dyDescent="0.25">
      <c r="B38" s="27" t="s">
        <v>18</v>
      </c>
      <c r="D38" s="25">
        <f>SUMIF(B4:B25,B38,D4:D25)</f>
        <v>4.9000000000000004</v>
      </c>
      <c r="E38" s="6"/>
    </row>
    <row r="39" spans="1:6" s="5" customFormat="1" x14ac:dyDescent="0.25">
      <c r="B39" s="29" t="s">
        <v>9</v>
      </c>
      <c r="C39" s="30"/>
      <c r="D39" s="31">
        <f>SUM(D28:D38)</f>
        <v>657.78</v>
      </c>
      <c r="E39" s="6"/>
    </row>
    <row r="41" spans="1:6" s="5" customFormat="1" x14ac:dyDescent="0.25">
      <c r="A41" s="27"/>
      <c r="B41" s="25"/>
      <c r="C41"/>
      <c r="E41" s="6"/>
    </row>
  </sheetData>
  <autoFilter ref="A3:F3" xr:uid="{00000000-0009-0000-0000-00001F000000}">
    <sortState xmlns:xlrd2="http://schemas.microsoft.com/office/spreadsheetml/2017/richdata2" ref="A4:F7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5427-6206-4A92-9770-3906BEF94914}">
  <dimension ref="A3:D22"/>
  <sheetViews>
    <sheetView workbookViewId="0">
      <selection activeCell="D15" sqref="D15"/>
    </sheetView>
  </sheetViews>
  <sheetFormatPr baseColWidth="10" defaultRowHeight="15" x14ac:dyDescent="0.25"/>
  <cols>
    <col min="1" max="1" width="29.42578125" bestFit="1" customWidth="1"/>
    <col min="2" max="2" width="12.140625" customWidth="1"/>
    <col min="3" max="3" width="3.28515625" customWidth="1"/>
    <col min="4" max="4" width="14.42578125" customWidth="1"/>
  </cols>
  <sheetData>
    <row r="3" spans="1:4" x14ac:dyDescent="0.25">
      <c r="D3" s="34"/>
    </row>
    <row r="4" spans="1:4" x14ac:dyDescent="0.25">
      <c r="D4" s="5"/>
    </row>
    <row r="5" spans="1:4" x14ac:dyDescent="0.25">
      <c r="D5" s="5"/>
    </row>
    <row r="6" spans="1:4" x14ac:dyDescent="0.25">
      <c r="A6" s="44" t="s">
        <v>36</v>
      </c>
      <c r="B6" s="40">
        <v>1636.04</v>
      </c>
      <c r="C6" s="40"/>
    </row>
    <row r="7" spans="1:4" x14ac:dyDescent="0.25">
      <c r="A7" s="44" t="s">
        <v>36</v>
      </c>
      <c r="B7" s="40">
        <v>784.25</v>
      </c>
      <c r="C7" s="40"/>
    </row>
    <row r="8" spans="1:4" x14ac:dyDescent="0.25">
      <c r="A8" s="44" t="s">
        <v>36</v>
      </c>
      <c r="B8" s="41">
        <v>160.28</v>
      </c>
      <c r="C8" s="46"/>
    </row>
    <row r="9" spans="1:4" ht="15.75" thickBot="1" x14ac:dyDescent="0.3">
      <c r="A9" s="38" t="s">
        <v>35</v>
      </c>
      <c r="B9" s="43">
        <f>SUM(B6:B8)</f>
        <v>2580.5700000000002</v>
      </c>
      <c r="C9" s="45"/>
    </row>
    <row r="10" spans="1:4" ht="15.75" thickTop="1" x14ac:dyDescent="0.25">
      <c r="A10" s="38"/>
      <c r="B10" s="45"/>
      <c r="C10" s="45"/>
    </row>
    <row r="11" spans="1:4" x14ac:dyDescent="0.25">
      <c r="A11" s="38"/>
      <c r="B11" s="45"/>
      <c r="C11" s="45"/>
    </row>
    <row r="12" spans="1:4" x14ac:dyDescent="0.25">
      <c r="A12" s="38"/>
      <c r="B12" s="26"/>
      <c r="C12" s="26"/>
    </row>
    <row r="13" spans="1:4" x14ac:dyDescent="0.25">
      <c r="A13" t="s">
        <v>29</v>
      </c>
      <c r="B13" s="37">
        <v>172.15</v>
      </c>
      <c r="C13" s="37"/>
      <c r="D13" s="5"/>
    </row>
    <row r="14" spans="1:4" x14ac:dyDescent="0.25">
      <c r="A14" t="s">
        <v>30</v>
      </c>
      <c r="B14" s="37">
        <v>47.6</v>
      </c>
      <c r="C14" s="37"/>
    </row>
    <row r="15" spans="1:4" ht="15.75" thickBot="1" x14ac:dyDescent="0.3">
      <c r="B15" s="43">
        <f>B14+B13</f>
        <v>219.75</v>
      </c>
      <c r="C15" s="45"/>
      <c r="D15" t="s">
        <v>37</v>
      </c>
    </row>
    <row r="16" spans="1:4" ht="15.75" thickTop="1" x14ac:dyDescent="0.25">
      <c r="B16" s="37"/>
      <c r="C16" s="37"/>
    </row>
    <row r="17" spans="1:4" x14ac:dyDescent="0.25">
      <c r="A17" t="s">
        <v>31</v>
      </c>
      <c r="B17">
        <v>47.82</v>
      </c>
      <c r="D17" s="26"/>
    </row>
    <row r="18" spans="1:4" x14ac:dyDescent="0.25">
      <c r="A18" t="s">
        <v>32</v>
      </c>
      <c r="B18">
        <v>47.82</v>
      </c>
      <c r="D18" s="5"/>
    </row>
    <row r="19" spans="1:4" x14ac:dyDescent="0.25">
      <c r="A19" t="s">
        <v>33</v>
      </c>
      <c r="B19" s="39">
        <v>88.8</v>
      </c>
      <c r="C19" s="39"/>
    </row>
    <row r="20" spans="1:4" x14ac:dyDescent="0.25">
      <c r="A20" t="s">
        <v>34</v>
      </c>
      <c r="B20" s="39">
        <v>17.7</v>
      </c>
      <c r="C20" s="39"/>
      <c r="D20" s="5"/>
    </row>
    <row r="21" spans="1:4" ht="15.75" thickBot="1" x14ac:dyDescent="0.3">
      <c r="B21" s="42">
        <f>SUM(B17:B20)</f>
        <v>202.14</v>
      </c>
      <c r="C21" s="47"/>
      <c r="D21" t="s">
        <v>37</v>
      </c>
    </row>
    <row r="22" spans="1:4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B049-E1E1-4164-89B5-3A55291587B0}">
  <dimension ref="A1:G33"/>
  <sheetViews>
    <sheetView view="pageLayout" zoomScaleNormal="100" workbookViewId="0">
      <selection activeCell="D9" sqref="D9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43466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43480</v>
      </c>
      <c r="B4" s="13" t="s">
        <v>11</v>
      </c>
      <c r="C4" s="14">
        <v>30.1</v>
      </c>
      <c r="D4" s="15">
        <v>34.6</v>
      </c>
      <c r="E4" s="16">
        <v>0</v>
      </c>
      <c r="F4" s="15">
        <v>0</v>
      </c>
    </row>
    <row r="5" spans="1:7" x14ac:dyDescent="0.25">
      <c r="A5" s="12">
        <v>43480</v>
      </c>
      <c r="B5" s="13" t="s">
        <v>13</v>
      </c>
      <c r="C5" s="14">
        <v>41.8</v>
      </c>
      <c r="D5" s="15">
        <v>48.1</v>
      </c>
      <c r="E5" s="16">
        <v>0</v>
      </c>
      <c r="F5" s="15">
        <v>0</v>
      </c>
    </row>
    <row r="6" spans="1:7" x14ac:dyDescent="0.25">
      <c r="A6" s="12">
        <v>43482</v>
      </c>
      <c r="B6" s="27" t="s">
        <v>17</v>
      </c>
      <c r="C6" s="17">
        <v>362.88</v>
      </c>
      <c r="D6" s="15">
        <v>417.3</v>
      </c>
      <c r="E6" s="16">
        <v>0</v>
      </c>
      <c r="F6" s="15">
        <v>0</v>
      </c>
    </row>
    <row r="7" spans="1:7" x14ac:dyDescent="0.25">
      <c r="A7" s="12">
        <v>43489</v>
      </c>
      <c r="B7" s="32" t="s">
        <v>13</v>
      </c>
      <c r="C7" s="14">
        <v>86.99</v>
      </c>
      <c r="D7" s="15">
        <v>100</v>
      </c>
      <c r="E7" s="16">
        <v>0</v>
      </c>
      <c r="F7" s="15">
        <v>0</v>
      </c>
    </row>
    <row r="8" spans="1:7" s="5" customFormat="1" x14ac:dyDescent="0.25">
      <c r="A8" s="12"/>
      <c r="B8" s="13"/>
      <c r="C8" s="14"/>
      <c r="D8" s="15"/>
      <c r="E8" s="16"/>
      <c r="F8" s="15"/>
    </row>
    <row r="9" spans="1:7" s="5" customFormat="1" x14ac:dyDescent="0.25">
      <c r="A9" s="12"/>
      <c r="B9" s="13"/>
      <c r="C9" s="14"/>
      <c r="D9" s="15"/>
      <c r="E9" s="16"/>
      <c r="F9" s="15"/>
    </row>
    <row r="10" spans="1:7" s="5" customFormat="1" x14ac:dyDescent="0.25">
      <c r="A10" s="12"/>
      <c r="B10" s="13"/>
      <c r="C10" s="14"/>
      <c r="D10" s="15"/>
      <c r="E10" s="16"/>
      <c r="F10" s="15"/>
    </row>
    <row r="11" spans="1:7" s="5" customFormat="1" x14ac:dyDescent="0.25">
      <c r="A11" s="12"/>
      <c r="B11" s="13"/>
      <c r="C11" s="14"/>
      <c r="D11" s="15"/>
      <c r="E11" s="16"/>
      <c r="F11" s="15"/>
    </row>
    <row r="12" spans="1:7" s="5" customFormat="1" x14ac:dyDescent="0.25">
      <c r="A12" s="12"/>
      <c r="B12" s="12"/>
      <c r="C12" s="14"/>
      <c r="D12" s="15"/>
      <c r="E12" s="16"/>
      <c r="F12" s="15"/>
    </row>
    <row r="13" spans="1:7" s="5" customFormat="1" x14ac:dyDescent="0.25">
      <c r="A13" s="12"/>
      <c r="B13" s="13"/>
      <c r="C13" s="14"/>
      <c r="D13" s="15"/>
      <c r="E13" s="16"/>
      <c r="F13" s="15"/>
    </row>
    <row r="14" spans="1:7" s="5" customFormat="1" x14ac:dyDescent="0.25">
      <c r="A14" s="12"/>
      <c r="B14" s="13"/>
      <c r="C14" s="14"/>
      <c r="D14" s="15"/>
      <c r="E14" s="16"/>
      <c r="F14" s="15"/>
    </row>
    <row r="15" spans="1:7" s="5" customFormat="1" x14ac:dyDescent="0.25">
      <c r="A15" s="12"/>
      <c r="B15" s="12"/>
      <c r="C15" s="14"/>
      <c r="D15" s="15"/>
      <c r="E15" s="16"/>
      <c r="F15" s="15"/>
    </row>
    <row r="16" spans="1:7" s="5" customFormat="1" x14ac:dyDescent="0.25">
      <c r="A16" s="12"/>
      <c r="B16" s="13"/>
      <c r="C16" s="14"/>
      <c r="D16" s="15"/>
      <c r="E16" s="16"/>
      <c r="F16" s="15"/>
    </row>
    <row r="17" spans="1:6" s="5" customFormat="1" ht="14.25" customHeigh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8"/>
      <c r="B18" s="19" t="s">
        <v>9</v>
      </c>
      <c r="C18" s="20">
        <f>SUM(C4:C17)</f>
        <v>521.77</v>
      </c>
      <c r="D18" s="21">
        <f>SUM(D4:D17)</f>
        <v>600</v>
      </c>
      <c r="E18" s="22"/>
      <c r="F18" s="21">
        <f>SUM(F4:F17)</f>
        <v>0</v>
      </c>
    </row>
    <row r="19" spans="1:6" s="5" customFormat="1" x14ac:dyDescent="0.25">
      <c r="A19"/>
      <c r="B19"/>
      <c r="C19"/>
      <c r="E19" s="6"/>
    </row>
    <row r="20" spans="1:6" s="5" customFormat="1" x14ac:dyDescent="0.25">
      <c r="B20" s="23" t="s">
        <v>8</v>
      </c>
      <c r="C20" s="24"/>
      <c r="D20" s="25">
        <f>SUMIF(B4:B17,B20,D4:D17)</f>
        <v>0</v>
      </c>
      <c r="E20" s="6"/>
      <c r="F20" s="26"/>
    </row>
    <row r="21" spans="1:6" s="5" customFormat="1" x14ac:dyDescent="0.25">
      <c r="B21" s="23" t="s">
        <v>10</v>
      </c>
      <c r="C21" s="24"/>
      <c r="D21" s="25">
        <f>SUMIF(B4:B17,B21,D4:D17)</f>
        <v>0</v>
      </c>
      <c r="E21" s="6"/>
      <c r="F21" s="26"/>
    </row>
    <row r="22" spans="1:6" s="5" customFormat="1" x14ac:dyDescent="0.25">
      <c r="B22" s="27" t="s">
        <v>11</v>
      </c>
      <c r="C22" s="24"/>
      <c r="D22" s="25">
        <f>SUMIF(B4:B17,B22,D4:D17)</f>
        <v>34.6</v>
      </c>
      <c r="E22" s="6"/>
      <c r="F22" s="26"/>
    </row>
    <row r="23" spans="1:6" s="5" customFormat="1" ht="15.75" customHeight="1" x14ac:dyDescent="0.25">
      <c r="B23" s="27" t="s">
        <v>7</v>
      </c>
      <c r="C23" s="24"/>
      <c r="D23" s="25">
        <f>SUMIF(B4:B17,B23,D4:D17)</f>
        <v>0</v>
      </c>
      <c r="E23" s="6"/>
      <c r="F23" s="26"/>
    </row>
    <row r="24" spans="1:6" s="5" customFormat="1" ht="15.75" customHeight="1" x14ac:dyDescent="0.25">
      <c r="B24" s="27" t="s">
        <v>12</v>
      </c>
      <c r="C24" s="24"/>
      <c r="D24" s="25">
        <f>SUMIF(B4:B17,B24,D4:D17)</f>
        <v>0</v>
      </c>
      <c r="E24" s="6"/>
      <c r="F24" s="26"/>
    </row>
    <row r="25" spans="1:6" s="5" customFormat="1" x14ac:dyDescent="0.25">
      <c r="B25" s="27" t="s">
        <v>13</v>
      </c>
      <c r="C25" s="24"/>
      <c r="D25" s="25">
        <f>SUMIF(B4:B17,B25,D4:D17)</f>
        <v>148.1</v>
      </c>
      <c r="E25" s="6"/>
      <c r="F25" s="26"/>
    </row>
    <row r="26" spans="1:6" s="5" customFormat="1" x14ac:dyDescent="0.25">
      <c r="B26" s="27" t="s">
        <v>14</v>
      </c>
      <c r="C26" s="24"/>
      <c r="D26" s="25">
        <f>SUMIF(B4:B18,B26,D4:D18)</f>
        <v>0</v>
      </c>
      <c r="E26" s="6"/>
      <c r="F26" s="26"/>
    </row>
    <row r="27" spans="1:6" s="5" customFormat="1" x14ac:dyDescent="0.25">
      <c r="B27" s="27" t="s">
        <v>15</v>
      </c>
      <c r="C27"/>
      <c r="D27" s="25">
        <f>SUMIF(B4:B17,B27,D4:D17)</f>
        <v>0</v>
      </c>
      <c r="E27" s="6"/>
    </row>
    <row r="28" spans="1:6" s="5" customFormat="1" x14ac:dyDescent="0.25">
      <c r="B28" s="27" t="s">
        <v>16</v>
      </c>
      <c r="C28" s="28"/>
      <c r="D28" s="25">
        <f>SUMIF(B4:B17,B28,D4:D17)</f>
        <v>0</v>
      </c>
      <c r="E28" s="6"/>
    </row>
    <row r="29" spans="1:6" s="5" customFormat="1" x14ac:dyDescent="0.25">
      <c r="B29" s="27" t="s">
        <v>17</v>
      </c>
      <c r="D29" s="25">
        <f>SUMIF(B4:B17,B29,D4:D17)</f>
        <v>417.3</v>
      </c>
      <c r="E29" s="6"/>
    </row>
    <row r="30" spans="1:6" s="5" customFormat="1" x14ac:dyDescent="0.25">
      <c r="B30" s="27" t="s">
        <v>18</v>
      </c>
      <c r="D30" s="25">
        <f>SUMIF(B4:B17,B30,D4:D17)</f>
        <v>0</v>
      </c>
      <c r="E30" s="6"/>
    </row>
    <row r="31" spans="1:6" s="5" customFormat="1" x14ac:dyDescent="0.25">
      <c r="B31" s="29" t="s">
        <v>9</v>
      </c>
      <c r="C31" s="30"/>
      <c r="D31" s="31">
        <f>SUM(D20:D30)</f>
        <v>600</v>
      </c>
      <c r="E31" s="6"/>
    </row>
    <row r="33" spans="1:5" s="5" customFormat="1" x14ac:dyDescent="0.25">
      <c r="A33" s="27"/>
      <c r="B33" s="25"/>
      <c r="C33"/>
      <c r="E33" s="6"/>
    </row>
  </sheetData>
  <autoFilter ref="A3:F3" xr:uid="{00000000-0009-0000-0000-00001F000000}">
    <sortState xmlns:xlrd2="http://schemas.microsoft.com/office/spreadsheetml/2017/richdata2" ref="A4:F5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912-EB8C-4323-BAB2-F7DDD06E1672}">
  <dimension ref="A1:G37"/>
  <sheetViews>
    <sheetView view="pageLayout" topLeftCell="A19" zoomScaleNormal="100" workbookViewId="0">
      <selection activeCell="B16" sqref="B16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43466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43474</v>
      </c>
      <c r="B4" s="13" t="s">
        <v>12</v>
      </c>
      <c r="C4" s="14">
        <v>45</v>
      </c>
      <c r="D4" s="15">
        <v>51.75</v>
      </c>
      <c r="E4" s="16">
        <v>0</v>
      </c>
      <c r="F4" s="15">
        <v>0</v>
      </c>
    </row>
    <row r="5" spans="1:7" x14ac:dyDescent="0.25">
      <c r="A5" s="12">
        <v>43481</v>
      </c>
      <c r="B5" s="13" t="s">
        <v>13</v>
      </c>
      <c r="C5" s="14">
        <v>25.7</v>
      </c>
      <c r="D5" s="15">
        <v>30</v>
      </c>
      <c r="E5" s="16">
        <v>0</v>
      </c>
      <c r="F5" s="15">
        <v>0</v>
      </c>
    </row>
    <row r="6" spans="1:7" x14ac:dyDescent="0.25">
      <c r="A6" s="12">
        <v>43481</v>
      </c>
      <c r="B6" s="13" t="s">
        <v>11</v>
      </c>
      <c r="C6" s="14">
        <v>12.6</v>
      </c>
      <c r="D6" s="15">
        <v>14.5</v>
      </c>
      <c r="E6" s="16">
        <v>0</v>
      </c>
      <c r="F6" s="15">
        <v>0</v>
      </c>
    </row>
    <row r="7" spans="1:7" x14ac:dyDescent="0.25">
      <c r="A7" s="12">
        <v>43481</v>
      </c>
      <c r="B7" s="13" t="s">
        <v>11</v>
      </c>
      <c r="C7" s="14">
        <v>5.7</v>
      </c>
      <c r="D7" s="15">
        <v>6.55</v>
      </c>
      <c r="E7" s="16">
        <v>0</v>
      </c>
      <c r="F7" s="15">
        <v>0</v>
      </c>
    </row>
    <row r="8" spans="1:7" x14ac:dyDescent="0.25">
      <c r="A8" s="12">
        <v>43481</v>
      </c>
      <c r="B8" s="13" t="s">
        <v>11</v>
      </c>
      <c r="C8" s="14">
        <v>7.1</v>
      </c>
      <c r="D8" s="15">
        <v>8.15</v>
      </c>
      <c r="E8" s="16">
        <v>0</v>
      </c>
      <c r="F8" s="15">
        <v>0</v>
      </c>
    </row>
    <row r="9" spans="1:7" x14ac:dyDescent="0.25">
      <c r="A9" s="12">
        <v>43482</v>
      </c>
      <c r="B9" s="13" t="s">
        <v>11</v>
      </c>
      <c r="C9" s="14">
        <v>4.99</v>
      </c>
      <c r="D9" s="15">
        <v>5.75</v>
      </c>
      <c r="E9" s="16">
        <v>0</v>
      </c>
      <c r="F9" s="15">
        <v>0</v>
      </c>
    </row>
    <row r="10" spans="1:7" x14ac:dyDescent="0.25">
      <c r="A10" s="12">
        <v>43494</v>
      </c>
      <c r="B10" s="13" t="s">
        <v>16</v>
      </c>
      <c r="C10" s="14"/>
      <c r="D10" s="15">
        <v>5</v>
      </c>
      <c r="E10" s="16">
        <v>7.7</v>
      </c>
      <c r="F10" s="15">
        <v>0.36</v>
      </c>
    </row>
    <row r="11" spans="1:7" x14ac:dyDescent="0.25">
      <c r="A11" s="12">
        <v>43494</v>
      </c>
      <c r="B11" s="13" t="s">
        <v>11</v>
      </c>
      <c r="C11" s="14"/>
      <c r="D11" s="15">
        <v>99.45</v>
      </c>
      <c r="E11" s="16">
        <v>7.7</v>
      </c>
      <c r="F11" s="15">
        <v>7.11</v>
      </c>
    </row>
    <row r="12" spans="1:7" s="5" customFormat="1" x14ac:dyDescent="0.25">
      <c r="A12" s="12"/>
      <c r="B12" s="13"/>
      <c r="C12" s="14"/>
      <c r="D12" s="15"/>
      <c r="E12" s="16"/>
      <c r="F12" s="15"/>
    </row>
    <row r="13" spans="1:7" s="5" customFormat="1" x14ac:dyDescent="0.25">
      <c r="A13" s="12"/>
      <c r="B13" s="13"/>
      <c r="C13" s="14"/>
      <c r="D13" s="15"/>
      <c r="E13" s="16"/>
      <c r="F13" s="15"/>
    </row>
    <row r="14" spans="1:7" s="5" customFormat="1" x14ac:dyDescent="0.25">
      <c r="A14" s="12"/>
      <c r="B14" s="13"/>
      <c r="C14" s="14"/>
      <c r="D14" s="15"/>
      <c r="E14" s="16"/>
      <c r="F14" s="15"/>
    </row>
    <row r="15" spans="1:7" s="5" customFormat="1" x14ac:dyDescent="0.25">
      <c r="A15" s="12"/>
      <c r="B15" s="13"/>
      <c r="C15" s="14"/>
      <c r="D15" s="15"/>
      <c r="E15" s="16"/>
      <c r="F15" s="15"/>
    </row>
    <row r="16" spans="1:7" s="5" customFormat="1" x14ac:dyDescent="0.25">
      <c r="A16" s="12"/>
      <c r="B16" s="12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2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ht="14.25" customHeigh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8"/>
      <c r="B22" s="19" t="s">
        <v>9</v>
      </c>
      <c r="C22" s="20">
        <f>SUM(C4:C21)</f>
        <v>101.08999999999999</v>
      </c>
      <c r="D22" s="21">
        <f>SUM(D4:D21)</f>
        <v>221.15</v>
      </c>
      <c r="E22" s="22"/>
      <c r="F22" s="21">
        <f>SUM(F4:F21)</f>
        <v>7.4700000000000006</v>
      </c>
    </row>
    <row r="23" spans="1:6" s="5" customFormat="1" x14ac:dyDescent="0.25">
      <c r="A23"/>
      <c r="B23"/>
      <c r="C23"/>
      <c r="E23" s="6"/>
    </row>
    <row r="24" spans="1:6" s="5" customFormat="1" x14ac:dyDescent="0.25">
      <c r="B24" s="23" t="s">
        <v>8</v>
      </c>
      <c r="C24" s="24"/>
      <c r="D24" s="25">
        <f>SUMIF(B4:B21,B24,D4:D21)</f>
        <v>0</v>
      </c>
      <c r="E24" s="6"/>
      <c r="F24" s="26"/>
    </row>
    <row r="25" spans="1:6" s="5" customFormat="1" x14ac:dyDescent="0.25">
      <c r="B25" s="23" t="s">
        <v>10</v>
      </c>
      <c r="C25" s="24"/>
      <c r="D25" s="25">
        <f>SUMIF(B4:B21,B25,D4:D21)</f>
        <v>0</v>
      </c>
      <c r="E25" s="6"/>
      <c r="F25" s="26"/>
    </row>
    <row r="26" spans="1:6" s="5" customFormat="1" x14ac:dyDescent="0.25">
      <c r="B26" s="27" t="s">
        <v>11</v>
      </c>
      <c r="C26" s="24"/>
      <c r="D26" s="25">
        <f>SUMIF(B4:B21,B26,D4:D21)</f>
        <v>134.4</v>
      </c>
      <c r="E26" s="6"/>
      <c r="F26" s="26"/>
    </row>
    <row r="27" spans="1:6" s="5" customFormat="1" ht="15.75" customHeight="1" x14ac:dyDescent="0.25">
      <c r="B27" s="27" t="s">
        <v>7</v>
      </c>
      <c r="C27" s="24"/>
      <c r="D27" s="25">
        <f>SUMIF(B4:B21,B27,D4:D21)</f>
        <v>0</v>
      </c>
      <c r="E27" s="6"/>
      <c r="F27" s="26"/>
    </row>
    <row r="28" spans="1:6" s="5" customFormat="1" ht="15.75" customHeight="1" x14ac:dyDescent="0.25">
      <c r="B28" s="27" t="s">
        <v>12</v>
      </c>
      <c r="C28" s="24"/>
      <c r="D28" s="25">
        <f>SUMIF(B4:B21,B28,D4:D21)</f>
        <v>51.75</v>
      </c>
      <c r="E28" s="6"/>
      <c r="F28" s="26"/>
    </row>
    <row r="29" spans="1:6" s="5" customFormat="1" x14ac:dyDescent="0.25">
      <c r="B29" s="27" t="s">
        <v>13</v>
      </c>
      <c r="C29" s="24"/>
      <c r="D29" s="25">
        <f>SUMIF(B4:B21,B29,D4:D21)</f>
        <v>30</v>
      </c>
      <c r="E29" s="6"/>
      <c r="F29" s="26"/>
    </row>
    <row r="30" spans="1:6" s="5" customFormat="1" x14ac:dyDescent="0.25">
      <c r="B30" s="27" t="s">
        <v>14</v>
      </c>
      <c r="C30" s="24"/>
      <c r="D30" s="25">
        <f>SUMIF(B4:B22,B30,D4:D22)</f>
        <v>0</v>
      </c>
      <c r="E30" s="6"/>
      <c r="F30" s="26"/>
    </row>
    <row r="31" spans="1:6" s="5" customFormat="1" x14ac:dyDescent="0.25">
      <c r="B31" s="27" t="s">
        <v>15</v>
      </c>
      <c r="C31"/>
      <c r="D31" s="25">
        <f>SUMIF(B4:B21,B31,D4:D21)</f>
        <v>0</v>
      </c>
      <c r="E31" s="6"/>
    </row>
    <row r="32" spans="1:6" s="5" customFormat="1" x14ac:dyDescent="0.25">
      <c r="B32" s="27" t="s">
        <v>16</v>
      </c>
      <c r="C32" s="28"/>
      <c r="D32" s="25">
        <f>SUMIF(B4:B21,B32,D4:D21)</f>
        <v>5</v>
      </c>
      <c r="E32" s="6"/>
    </row>
    <row r="33" spans="1:5" s="5" customFormat="1" x14ac:dyDescent="0.25">
      <c r="B33" s="27" t="s">
        <v>17</v>
      </c>
      <c r="D33" s="25">
        <f>SUMIF(B4:B21,B33,D4:D21)</f>
        <v>0</v>
      </c>
      <c r="E33" s="6"/>
    </row>
    <row r="34" spans="1:5" s="5" customFormat="1" x14ac:dyDescent="0.25">
      <c r="B34" s="27" t="s">
        <v>18</v>
      </c>
      <c r="D34" s="25">
        <f>SUMIF(B4:B21,B34,D4:D21)</f>
        <v>0</v>
      </c>
      <c r="E34" s="6"/>
    </row>
    <row r="35" spans="1:5" s="5" customFormat="1" x14ac:dyDescent="0.25">
      <c r="B35" s="29" t="s">
        <v>9</v>
      </c>
      <c r="C35" s="30"/>
      <c r="D35" s="31">
        <f>SUM(D24:D34)</f>
        <v>221.15</v>
      </c>
      <c r="E35" s="6"/>
    </row>
    <row r="37" spans="1:5" s="5" customFormat="1" x14ac:dyDescent="0.25">
      <c r="A37" s="27"/>
      <c r="B37" s="25"/>
      <c r="C37"/>
      <c r="E37" s="6"/>
    </row>
  </sheetData>
  <autoFilter ref="A3:F3" xr:uid="{00000000-0009-0000-0000-00001F000000}">
    <sortState xmlns:xlrd2="http://schemas.microsoft.com/office/spreadsheetml/2017/richdata2" ref="A4:F5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0334-4174-4711-AFAE-73585219EDE4}">
  <dimension ref="A1:G43"/>
  <sheetViews>
    <sheetView view="pageLayout" topLeftCell="A4" zoomScaleNormal="100" workbookViewId="0">
      <selection activeCell="D10" sqref="D10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43497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43504</v>
      </c>
      <c r="B4" s="27" t="s">
        <v>11</v>
      </c>
      <c r="C4" s="14"/>
      <c r="D4" s="15">
        <v>91</v>
      </c>
      <c r="E4" s="16">
        <v>7.7</v>
      </c>
      <c r="F4" s="15">
        <v>6.51</v>
      </c>
    </row>
    <row r="5" spans="1:7" x14ac:dyDescent="0.25">
      <c r="A5" s="12">
        <v>43505</v>
      </c>
      <c r="B5" s="32" t="s">
        <v>7</v>
      </c>
      <c r="C5" s="14"/>
      <c r="D5" s="15">
        <v>83.75</v>
      </c>
      <c r="E5" s="16">
        <v>7.7</v>
      </c>
      <c r="F5" s="15">
        <v>5.99</v>
      </c>
    </row>
    <row r="6" spans="1:7" x14ac:dyDescent="0.25">
      <c r="A6" s="12">
        <v>43510</v>
      </c>
      <c r="B6" s="32" t="s">
        <v>13</v>
      </c>
      <c r="C6" s="14"/>
      <c r="D6" s="15">
        <v>17.55</v>
      </c>
      <c r="E6" s="16">
        <v>0</v>
      </c>
      <c r="F6" s="15">
        <v>0</v>
      </c>
    </row>
    <row r="7" spans="1:7" x14ac:dyDescent="0.25">
      <c r="A7" s="12">
        <v>43510</v>
      </c>
      <c r="B7" s="32" t="s">
        <v>12</v>
      </c>
      <c r="C7" s="14"/>
      <c r="D7" s="15">
        <v>17.899999999999999</v>
      </c>
      <c r="E7" s="16">
        <v>2.5</v>
      </c>
      <c r="F7" s="15">
        <v>0.44</v>
      </c>
    </row>
    <row r="8" spans="1:7" x14ac:dyDescent="0.25">
      <c r="A8" s="12">
        <v>43510</v>
      </c>
      <c r="B8" s="32" t="s">
        <v>16</v>
      </c>
      <c r="C8" s="14"/>
      <c r="D8" s="15">
        <v>48</v>
      </c>
      <c r="E8" s="16">
        <v>7.7</v>
      </c>
      <c r="F8" s="15">
        <v>3.43</v>
      </c>
    </row>
    <row r="9" spans="1:7" x14ac:dyDescent="0.25">
      <c r="A9" s="12">
        <v>43512</v>
      </c>
      <c r="B9" s="27" t="s">
        <v>7</v>
      </c>
      <c r="C9" s="14"/>
      <c r="D9" s="15">
        <v>48.64</v>
      </c>
      <c r="E9" s="16">
        <v>7.7</v>
      </c>
      <c r="F9" s="15">
        <v>3.48</v>
      </c>
    </row>
    <row r="10" spans="1:7" x14ac:dyDescent="0.25">
      <c r="A10" s="12">
        <v>43515</v>
      </c>
      <c r="B10" s="32" t="s">
        <v>17</v>
      </c>
      <c r="C10" s="14">
        <v>158.1</v>
      </c>
      <c r="D10" s="15">
        <v>181.81</v>
      </c>
      <c r="E10" s="16">
        <v>0</v>
      </c>
      <c r="F10" s="15">
        <v>0</v>
      </c>
    </row>
    <row r="11" spans="1:7" x14ac:dyDescent="0.25">
      <c r="A11" s="12">
        <v>43515</v>
      </c>
      <c r="B11" s="32" t="s">
        <v>13</v>
      </c>
      <c r="C11" s="14">
        <v>10.1</v>
      </c>
      <c r="D11" s="15">
        <v>11.6</v>
      </c>
      <c r="E11" s="16">
        <v>0</v>
      </c>
      <c r="F11" s="15">
        <v>0</v>
      </c>
    </row>
    <row r="12" spans="1:7" x14ac:dyDescent="0.25">
      <c r="A12" s="12">
        <v>43515</v>
      </c>
      <c r="B12" s="32" t="s">
        <v>13</v>
      </c>
      <c r="C12" s="14">
        <v>6.87</v>
      </c>
      <c r="D12" s="15">
        <v>7.9</v>
      </c>
      <c r="E12" s="16">
        <v>0</v>
      </c>
      <c r="F12" s="15">
        <v>0</v>
      </c>
    </row>
    <row r="13" spans="1:7" x14ac:dyDescent="0.25">
      <c r="A13" s="12">
        <v>43516</v>
      </c>
      <c r="B13" s="32" t="s">
        <v>13</v>
      </c>
      <c r="C13" s="14">
        <v>3.93</v>
      </c>
      <c r="D13" s="15">
        <v>4.5</v>
      </c>
      <c r="E13" s="16">
        <v>0</v>
      </c>
      <c r="F13" s="15">
        <v>0</v>
      </c>
    </row>
    <row r="14" spans="1:7" x14ac:dyDescent="0.25">
      <c r="A14" s="12">
        <v>43516</v>
      </c>
      <c r="B14" s="32" t="s">
        <v>13</v>
      </c>
      <c r="C14" s="14">
        <v>2.12</v>
      </c>
      <c r="D14" s="15">
        <v>2.4500000000000002</v>
      </c>
      <c r="E14" s="16">
        <v>0</v>
      </c>
      <c r="F14" s="15">
        <v>0</v>
      </c>
    </row>
    <row r="15" spans="1:7" x14ac:dyDescent="0.25">
      <c r="A15" s="12">
        <v>43517</v>
      </c>
      <c r="B15" s="32" t="s">
        <v>13</v>
      </c>
      <c r="C15" s="14">
        <v>54.68</v>
      </c>
      <c r="D15" s="15">
        <v>62.9</v>
      </c>
      <c r="E15" s="16">
        <v>0</v>
      </c>
      <c r="F15" s="15">
        <v>0</v>
      </c>
    </row>
    <row r="16" spans="1:7" x14ac:dyDescent="0.25">
      <c r="A16" s="12">
        <v>43518</v>
      </c>
      <c r="B16" s="32" t="s">
        <v>13</v>
      </c>
      <c r="C16" s="14">
        <v>6.66</v>
      </c>
      <c r="D16" s="15">
        <v>7.65</v>
      </c>
      <c r="E16" s="16">
        <v>0</v>
      </c>
      <c r="F16" s="15">
        <v>0</v>
      </c>
    </row>
    <row r="17" spans="1:6" x14ac:dyDescent="0.25">
      <c r="A17" s="12">
        <v>43523</v>
      </c>
      <c r="B17" s="13" t="s">
        <v>11</v>
      </c>
      <c r="C17" s="14"/>
      <c r="D17" s="15">
        <v>92</v>
      </c>
      <c r="E17" s="16">
        <v>7.7</v>
      </c>
      <c r="F17" s="15">
        <v>7.0839999999999996</v>
      </c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2"/>
      <c r="B22" s="12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x14ac:dyDescent="0.25">
      <c r="A25" s="12"/>
      <c r="B25" s="12"/>
      <c r="C25" s="14"/>
      <c r="D25" s="15"/>
      <c r="E25" s="16"/>
      <c r="F25" s="15"/>
    </row>
    <row r="26" spans="1:6" s="5" customFormat="1" x14ac:dyDescent="0.25">
      <c r="A26" s="12"/>
      <c r="B26" s="13"/>
      <c r="C26" s="14"/>
      <c r="D26" s="15"/>
      <c r="E26" s="16"/>
      <c r="F26" s="15"/>
    </row>
    <row r="27" spans="1:6" s="5" customFormat="1" ht="14.25" customHeight="1" x14ac:dyDescent="0.25">
      <c r="A27" s="12"/>
      <c r="B27" s="13"/>
      <c r="C27" s="14"/>
      <c r="D27" s="15"/>
      <c r="E27" s="16"/>
      <c r="F27" s="15"/>
    </row>
    <row r="28" spans="1:6" s="5" customFormat="1" x14ac:dyDescent="0.25">
      <c r="A28" s="18"/>
      <c r="B28" s="19" t="s">
        <v>9</v>
      </c>
      <c r="C28" s="20">
        <f>SUM(C4:C27)</f>
        <v>242.46</v>
      </c>
      <c r="D28" s="21">
        <f>SUM(D4:D27)</f>
        <v>677.65000000000009</v>
      </c>
      <c r="E28" s="22"/>
      <c r="F28" s="21">
        <f>SUM(F4:F27)</f>
        <v>26.934000000000001</v>
      </c>
    </row>
    <row r="29" spans="1:6" s="5" customFormat="1" x14ac:dyDescent="0.25">
      <c r="A29"/>
      <c r="B29"/>
      <c r="C29"/>
      <c r="E29" s="6"/>
    </row>
    <row r="30" spans="1:6" s="5" customFormat="1" x14ac:dyDescent="0.25">
      <c r="B30" s="23" t="s">
        <v>8</v>
      </c>
      <c r="C30" s="24"/>
      <c r="D30" s="25">
        <f>SUMIF(B6:B27,B30,D6:D27)</f>
        <v>0</v>
      </c>
      <c r="E30" s="6"/>
      <c r="F30" s="26"/>
    </row>
    <row r="31" spans="1:6" s="5" customFormat="1" x14ac:dyDescent="0.25">
      <c r="B31" s="23" t="s">
        <v>10</v>
      </c>
      <c r="C31" s="24"/>
      <c r="D31" s="25">
        <f>SUMIF(B6:B27,B31,D6:D27)</f>
        <v>0</v>
      </c>
      <c r="E31" s="6"/>
      <c r="F31" s="26"/>
    </row>
    <row r="32" spans="1:6" s="5" customFormat="1" x14ac:dyDescent="0.25">
      <c r="B32" s="27" t="s">
        <v>11</v>
      </c>
      <c r="C32" s="24"/>
      <c r="D32" s="25">
        <f>SUMIF(B4:B27,B32,D4:D27)</f>
        <v>183</v>
      </c>
      <c r="E32" s="6"/>
      <c r="F32" s="26"/>
    </row>
    <row r="33" spans="1:6" s="5" customFormat="1" ht="15.75" customHeight="1" x14ac:dyDescent="0.25">
      <c r="B33" s="27" t="s">
        <v>7</v>
      </c>
      <c r="C33" s="24"/>
      <c r="D33" s="25">
        <f>SUMIF(B4:B27,B33,D4:D27)</f>
        <v>132.38999999999999</v>
      </c>
      <c r="E33" s="6"/>
      <c r="F33" s="26"/>
    </row>
    <row r="34" spans="1:6" s="5" customFormat="1" ht="15.75" customHeight="1" x14ac:dyDescent="0.25">
      <c r="B34" s="27" t="s">
        <v>12</v>
      </c>
      <c r="C34" s="24"/>
      <c r="D34" s="25">
        <f>SUMIF(B6:B27,B34,D6:D27)</f>
        <v>17.899999999999999</v>
      </c>
      <c r="E34" s="6"/>
      <c r="F34" s="26"/>
    </row>
    <row r="35" spans="1:6" s="5" customFormat="1" x14ac:dyDescent="0.25">
      <c r="B35" s="27" t="s">
        <v>13</v>
      </c>
      <c r="C35" s="24"/>
      <c r="D35" s="25">
        <f>SUMIF(B6:B27,B35,D6:D27)</f>
        <v>114.55000000000001</v>
      </c>
      <c r="E35" s="6"/>
      <c r="F35" s="26"/>
    </row>
    <row r="36" spans="1:6" s="5" customFormat="1" x14ac:dyDescent="0.25">
      <c r="B36" s="27" t="s">
        <v>14</v>
      </c>
      <c r="C36" s="24"/>
      <c r="D36" s="25">
        <f>SUMIF(B6:B28,B36,D6:D28)</f>
        <v>0</v>
      </c>
      <c r="E36" s="6"/>
      <c r="F36" s="26"/>
    </row>
    <row r="37" spans="1:6" s="5" customFormat="1" x14ac:dyDescent="0.25">
      <c r="B37" s="27" t="s">
        <v>15</v>
      </c>
      <c r="C37"/>
      <c r="D37" s="25">
        <f>SUMIF(B6:B27,B37,D6:D27)</f>
        <v>0</v>
      </c>
      <c r="E37" s="6"/>
    </row>
    <row r="38" spans="1:6" s="5" customFormat="1" x14ac:dyDescent="0.25">
      <c r="B38" s="27" t="s">
        <v>16</v>
      </c>
      <c r="C38" s="28"/>
      <c r="D38" s="25">
        <f>SUMIF(B6:B27,B38,D6:D27)</f>
        <v>48</v>
      </c>
      <c r="E38" s="6"/>
    </row>
    <row r="39" spans="1:6" s="5" customFormat="1" x14ac:dyDescent="0.25">
      <c r="B39" s="27" t="s">
        <v>17</v>
      </c>
      <c r="D39" s="25">
        <f>SUMIF(B6:B27,B39,D6:D27)</f>
        <v>181.81</v>
      </c>
      <c r="E39" s="6"/>
    </row>
    <row r="40" spans="1:6" s="5" customFormat="1" x14ac:dyDescent="0.25">
      <c r="B40" s="27" t="s">
        <v>18</v>
      </c>
      <c r="D40" s="25">
        <f>SUMIF(B6:B27,B40,D6:D27)</f>
        <v>0</v>
      </c>
      <c r="E40" s="6"/>
    </row>
    <row r="41" spans="1:6" s="5" customFormat="1" x14ac:dyDescent="0.25">
      <c r="B41" s="29" t="s">
        <v>9</v>
      </c>
      <c r="C41" s="30"/>
      <c r="D41" s="31">
        <f>SUM(D30:D40)</f>
        <v>677.65</v>
      </c>
      <c r="E41" s="6"/>
    </row>
    <row r="43" spans="1:6" s="5" customFormat="1" x14ac:dyDescent="0.25">
      <c r="A43" s="27"/>
      <c r="B43" s="25"/>
      <c r="C43"/>
      <c r="E43" s="6"/>
    </row>
  </sheetData>
  <autoFilter ref="A3:F3" xr:uid="{00000000-0009-0000-0000-00001F000000}">
    <sortState xmlns:xlrd2="http://schemas.microsoft.com/office/spreadsheetml/2017/richdata2" ref="A4:F12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F298-91B0-41F2-9E66-DD815B0C085E}">
  <dimension ref="A1:G42"/>
  <sheetViews>
    <sheetView view="pageLayout" zoomScaleNormal="100" workbookViewId="0">
      <selection activeCell="C7" sqref="C7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43525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43531</v>
      </c>
      <c r="B4" s="13" t="s">
        <v>13</v>
      </c>
      <c r="C4" s="14"/>
      <c r="D4" s="15">
        <v>232.1</v>
      </c>
      <c r="E4" s="16"/>
      <c r="F4" s="15">
        <v>0</v>
      </c>
    </row>
    <row r="5" spans="1:7" x14ac:dyDescent="0.25">
      <c r="A5" s="12">
        <v>43531</v>
      </c>
      <c r="B5" s="13" t="s">
        <v>17</v>
      </c>
      <c r="C5" s="14"/>
      <c r="D5" s="15">
        <v>962</v>
      </c>
      <c r="E5" s="16"/>
      <c r="F5" s="15">
        <v>0</v>
      </c>
    </row>
    <row r="6" spans="1:7" x14ac:dyDescent="0.25">
      <c r="A6" s="12">
        <v>43532</v>
      </c>
      <c r="B6" s="13" t="s">
        <v>11</v>
      </c>
      <c r="C6" s="14"/>
      <c r="D6" s="15">
        <v>9.6</v>
      </c>
      <c r="E6" s="16">
        <v>7.7</v>
      </c>
      <c r="F6" s="15">
        <f>D6-D6/1.077</f>
        <v>0.68635097493036135</v>
      </c>
    </row>
    <row r="7" spans="1:7" x14ac:dyDescent="0.25">
      <c r="A7" s="12">
        <v>43533</v>
      </c>
      <c r="B7" s="13" t="s">
        <v>11</v>
      </c>
      <c r="C7" s="14"/>
      <c r="D7" s="15">
        <v>138</v>
      </c>
      <c r="E7" s="16">
        <v>7.7</v>
      </c>
      <c r="F7" s="15">
        <f>D7-D7/1.077</f>
        <v>9.8662952646239432</v>
      </c>
    </row>
    <row r="8" spans="1:7" x14ac:dyDescent="0.25">
      <c r="A8" s="12">
        <v>43536</v>
      </c>
      <c r="B8" s="13" t="s">
        <v>16</v>
      </c>
      <c r="C8" s="14"/>
      <c r="D8" s="15">
        <v>2.6</v>
      </c>
      <c r="E8" s="16">
        <v>7.7</v>
      </c>
      <c r="F8" s="15">
        <f t="shared" ref="F8:F12" si="0">D8-D8/1.077</f>
        <v>0.1858867223769729</v>
      </c>
    </row>
    <row r="9" spans="1:7" x14ac:dyDescent="0.25">
      <c r="A9" s="12">
        <v>43547</v>
      </c>
      <c r="B9" s="13" t="s">
        <v>11</v>
      </c>
      <c r="C9" s="14"/>
      <c r="D9" s="15">
        <v>139.5</v>
      </c>
      <c r="E9" s="16">
        <v>7.7</v>
      </c>
      <c r="F9" s="15">
        <f t="shared" si="0"/>
        <v>9.9735376044568227</v>
      </c>
    </row>
    <row r="10" spans="1:7" x14ac:dyDescent="0.25">
      <c r="A10" s="12">
        <v>43549</v>
      </c>
      <c r="B10" s="13" t="s">
        <v>16</v>
      </c>
      <c r="C10" s="14"/>
      <c r="D10" s="15">
        <v>3</v>
      </c>
      <c r="E10" s="16">
        <v>7.7</v>
      </c>
      <c r="F10" s="15">
        <f t="shared" si="0"/>
        <v>0.21448467966573803</v>
      </c>
    </row>
    <row r="11" spans="1:7" x14ac:dyDescent="0.25">
      <c r="A11" s="12">
        <v>43543</v>
      </c>
      <c r="B11" s="13" t="s">
        <v>8</v>
      </c>
      <c r="C11" s="14"/>
      <c r="D11" s="15">
        <v>14.45</v>
      </c>
      <c r="E11" s="16">
        <v>7.7</v>
      </c>
      <c r="F11" s="15">
        <f t="shared" si="0"/>
        <v>1.0331012070566388</v>
      </c>
    </row>
    <row r="12" spans="1:7" x14ac:dyDescent="0.25">
      <c r="A12" s="12">
        <v>43537</v>
      </c>
      <c r="B12" s="27" t="s">
        <v>19</v>
      </c>
      <c r="C12" s="17"/>
      <c r="D12" s="15">
        <v>61.9</v>
      </c>
      <c r="E12" s="16">
        <v>7.7</v>
      </c>
      <c r="F12" s="15">
        <f t="shared" si="0"/>
        <v>4.4255338904363981</v>
      </c>
    </row>
    <row r="13" spans="1:7" x14ac:dyDescent="0.25">
      <c r="A13" s="12"/>
      <c r="B13" s="32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s="5" customFormat="1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2"/>
      <c r="C20" s="14"/>
      <c r="D20" s="15"/>
      <c r="E20" s="16"/>
      <c r="F20" s="15"/>
    </row>
    <row r="21" spans="1:6" s="5" customForma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2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ht="14.25" customHeight="1" x14ac:dyDescent="0.25">
      <c r="A25" s="12"/>
      <c r="B25" s="13"/>
      <c r="C25" s="14"/>
      <c r="D25" s="15"/>
      <c r="E25" s="16"/>
      <c r="F25" s="15"/>
    </row>
    <row r="26" spans="1:6" s="5" customFormat="1" x14ac:dyDescent="0.25">
      <c r="A26" s="18"/>
      <c r="B26" s="19" t="s">
        <v>9</v>
      </c>
      <c r="C26" s="20">
        <f>SUM(C4:C25)</f>
        <v>0</v>
      </c>
      <c r="D26" s="21">
        <f>SUM(D4:D25)</f>
        <v>1563.1499999999999</v>
      </c>
      <c r="E26" s="22"/>
      <c r="F26" s="21">
        <f>SUM(F4:F25)</f>
        <v>26.385190343546874</v>
      </c>
    </row>
    <row r="27" spans="1:6" s="5" customFormat="1" x14ac:dyDescent="0.25">
      <c r="A27"/>
      <c r="B27"/>
      <c r="C27"/>
      <c r="E27" s="6"/>
    </row>
    <row r="28" spans="1:6" s="5" customFormat="1" x14ac:dyDescent="0.25">
      <c r="B28" s="23" t="s">
        <v>8</v>
      </c>
      <c r="C28" s="24"/>
      <c r="D28" s="25">
        <f>SUMIF(B4:B25,B28,D4:D25)</f>
        <v>14.45</v>
      </c>
      <c r="E28" s="6"/>
      <c r="F28" s="26"/>
    </row>
    <row r="29" spans="1:6" s="5" customFormat="1" x14ac:dyDescent="0.25">
      <c r="B29" s="23" t="s">
        <v>10</v>
      </c>
      <c r="C29" s="24"/>
      <c r="D29" s="25">
        <f>SUMIF(B4:B25,B29,D4:D25)</f>
        <v>0</v>
      </c>
      <c r="E29" s="6"/>
      <c r="F29" s="26"/>
    </row>
    <row r="30" spans="1:6" s="5" customFormat="1" x14ac:dyDescent="0.25">
      <c r="B30" s="27" t="s">
        <v>11</v>
      </c>
      <c r="C30" s="24"/>
      <c r="D30" s="25">
        <f>SUMIF(B4:B25,B30,D4:D25)</f>
        <v>287.10000000000002</v>
      </c>
      <c r="E30" s="6"/>
      <c r="F30" s="26"/>
    </row>
    <row r="31" spans="1:6" s="5" customFormat="1" ht="15.75" customHeight="1" x14ac:dyDescent="0.25">
      <c r="B31" s="27" t="s">
        <v>7</v>
      </c>
      <c r="C31" s="24"/>
      <c r="D31" s="25">
        <f>SUMIF(B4:B25,B31,D4:D25)</f>
        <v>0</v>
      </c>
      <c r="E31" s="6"/>
      <c r="F31" s="26"/>
    </row>
    <row r="32" spans="1:6" s="5" customFormat="1" ht="15.75" customHeight="1" x14ac:dyDescent="0.25">
      <c r="B32" s="27" t="s">
        <v>12</v>
      </c>
      <c r="C32" s="24"/>
      <c r="D32" s="25">
        <f>SUMIF(B4:B25,B32,D4:D25)</f>
        <v>0</v>
      </c>
      <c r="E32" s="6"/>
      <c r="F32" s="26"/>
    </row>
    <row r="33" spans="1:6" s="5" customFormat="1" x14ac:dyDescent="0.25">
      <c r="B33" s="27" t="s">
        <v>13</v>
      </c>
      <c r="C33" s="24"/>
      <c r="D33" s="25">
        <f>SUMIF(B4:B25,B33,D4:D25)</f>
        <v>232.1</v>
      </c>
      <c r="E33" s="6"/>
      <c r="F33" s="26"/>
    </row>
    <row r="34" spans="1:6" s="5" customFormat="1" x14ac:dyDescent="0.25">
      <c r="B34" s="27" t="s">
        <v>14</v>
      </c>
      <c r="C34" s="24"/>
      <c r="D34" s="25">
        <f>SUMIF(B4:B26,B34,D4:D26)</f>
        <v>0</v>
      </c>
      <c r="E34" s="6"/>
      <c r="F34" s="26"/>
    </row>
    <row r="35" spans="1:6" s="5" customFormat="1" x14ac:dyDescent="0.25">
      <c r="B35" s="27" t="s">
        <v>15</v>
      </c>
      <c r="C35"/>
      <c r="D35" s="25">
        <f>SUMIF(B4:B25,B35,D4:D25)</f>
        <v>0</v>
      </c>
      <c r="E35" s="6"/>
    </row>
    <row r="36" spans="1:6" s="5" customFormat="1" x14ac:dyDescent="0.25">
      <c r="B36" s="27" t="s">
        <v>16</v>
      </c>
      <c r="C36" s="28"/>
      <c r="D36" s="25">
        <f>SUMIF(B4:B25,B36,D4:D25)</f>
        <v>5.6</v>
      </c>
      <c r="E36" s="6"/>
    </row>
    <row r="37" spans="1:6" s="5" customFormat="1" x14ac:dyDescent="0.25">
      <c r="B37" s="27" t="s">
        <v>19</v>
      </c>
      <c r="C37" s="28"/>
      <c r="D37" s="25">
        <f>SUMIF(B4:B26,B37,D4:D26)</f>
        <v>61.9</v>
      </c>
      <c r="E37" s="6"/>
    </row>
    <row r="38" spans="1:6" s="5" customFormat="1" x14ac:dyDescent="0.25">
      <c r="B38" s="27" t="s">
        <v>17</v>
      </c>
      <c r="D38" s="25">
        <f>SUMIF(B4:B25,B38,D4:D25)</f>
        <v>962</v>
      </c>
      <c r="E38" s="6"/>
    </row>
    <row r="39" spans="1:6" s="5" customFormat="1" x14ac:dyDescent="0.25">
      <c r="B39" s="27" t="s">
        <v>18</v>
      </c>
      <c r="D39" s="25">
        <f>SUMIF(B4:B25,B39,D4:D25)</f>
        <v>0</v>
      </c>
      <c r="E39" s="6"/>
    </row>
    <row r="40" spans="1:6" s="5" customFormat="1" x14ac:dyDescent="0.25">
      <c r="B40" s="29" t="s">
        <v>9</v>
      </c>
      <c r="C40" s="30"/>
      <c r="D40" s="31">
        <f>SUM(D28:D39)</f>
        <v>1563.15</v>
      </c>
      <c r="E40" s="6"/>
    </row>
    <row r="42" spans="1:6" s="5" customFormat="1" x14ac:dyDescent="0.25">
      <c r="A42" s="27"/>
      <c r="B42" s="25"/>
      <c r="C42"/>
      <c r="E42" s="6"/>
    </row>
  </sheetData>
  <autoFilter ref="A3:F3" xr:uid="{00000000-0009-0000-0000-00001F000000}">
    <sortState xmlns:xlrd2="http://schemas.microsoft.com/office/spreadsheetml/2017/richdata2" ref="A4:F7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4BB2-C079-4ECE-8D92-D7CADE9BD048}">
  <dimension ref="A1:G43"/>
  <sheetViews>
    <sheetView view="pageLayout" topLeftCell="A2" zoomScaleNormal="100" workbookViewId="0">
      <selection activeCell="B19" sqref="B19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43556</v>
      </c>
    </row>
    <row r="2" spans="1:7" ht="18.75" x14ac:dyDescent="0.3">
      <c r="A2" s="1" t="s">
        <v>20</v>
      </c>
      <c r="B2" s="1"/>
      <c r="D2" s="2"/>
      <c r="E2" s="3"/>
      <c r="F2" s="4"/>
    </row>
    <row r="4" spans="1:7" ht="30" x14ac:dyDescent="0.25">
      <c r="A4" s="7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9" t="s">
        <v>6</v>
      </c>
      <c r="G4" s="11"/>
    </row>
    <row r="5" spans="1:7" x14ac:dyDescent="0.25">
      <c r="A5" s="12">
        <v>43564</v>
      </c>
      <c r="B5" s="13" t="s">
        <v>11</v>
      </c>
      <c r="C5" s="14">
        <v>16</v>
      </c>
      <c r="D5" s="15">
        <f>C5*1.15</f>
        <v>18.399999999999999</v>
      </c>
      <c r="E5" s="16"/>
      <c r="F5" s="15"/>
    </row>
    <row r="6" spans="1:7" x14ac:dyDescent="0.25">
      <c r="A6" s="12">
        <v>43564</v>
      </c>
      <c r="B6" s="13" t="s">
        <v>11</v>
      </c>
      <c r="C6" s="14">
        <v>14.2</v>
      </c>
      <c r="D6" s="15">
        <v>16.3</v>
      </c>
      <c r="E6" s="16"/>
      <c r="F6" s="15"/>
    </row>
    <row r="7" spans="1:7" x14ac:dyDescent="0.25">
      <c r="A7" s="12">
        <v>43565</v>
      </c>
      <c r="B7" s="13" t="s">
        <v>11</v>
      </c>
      <c r="C7" s="14">
        <v>15</v>
      </c>
      <c r="D7" s="15">
        <f t="shared" ref="D7:D11" si="0">C7*1.15</f>
        <v>17.25</v>
      </c>
      <c r="E7" s="16"/>
      <c r="F7" s="15"/>
    </row>
    <row r="8" spans="1:7" x14ac:dyDescent="0.25">
      <c r="A8" s="12">
        <v>43565</v>
      </c>
      <c r="B8" s="13" t="s">
        <v>11</v>
      </c>
      <c r="C8" s="14">
        <v>20</v>
      </c>
      <c r="D8" s="15">
        <f t="shared" si="0"/>
        <v>23</v>
      </c>
      <c r="E8" s="16"/>
      <c r="F8" s="15"/>
    </row>
    <row r="9" spans="1:7" x14ac:dyDescent="0.25">
      <c r="A9" s="12">
        <v>43565</v>
      </c>
      <c r="B9" s="13" t="s">
        <v>11</v>
      </c>
      <c r="C9" s="14">
        <v>9</v>
      </c>
      <c r="D9" s="15">
        <f t="shared" si="0"/>
        <v>10.35</v>
      </c>
      <c r="E9" s="16"/>
      <c r="F9" s="15"/>
    </row>
    <row r="10" spans="1:7" x14ac:dyDescent="0.25">
      <c r="A10" s="12">
        <v>43566</v>
      </c>
      <c r="B10" s="13" t="s">
        <v>11</v>
      </c>
      <c r="C10" s="14">
        <v>20.6</v>
      </c>
      <c r="D10" s="15">
        <v>23.7</v>
      </c>
      <c r="E10" s="16"/>
      <c r="F10" s="15"/>
    </row>
    <row r="11" spans="1:7" x14ac:dyDescent="0.25">
      <c r="A11" s="12">
        <v>43566</v>
      </c>
      <c r="B11" s="13" t="s">
        <v>11</v>
      </c>
      <c r="C11" s="14">
        <v>8</v>
      </c>
      <c r="D11" s="15">
        <f t="shared" si="0"/>
        <v>9.1999999999999993</v>
      </c>
      <c r="E11" s="16"/>
      <c r="F11" s="15"/>
    </row>
    <row r="12" spans="1:7" x14ac:dyDescent="0.25">
      <c r="A12" s="12">
        <v>43566</v>
      </c>
      <c r="B12" s="13" t="s">
        <v>11</v>
      </c>
      <c r="C12" s="14">
        <v>4.7</v>
      </c>
      <c r="D12" s="15">
        <v>5.4</v>
      </c>
      <c r="E12" s="16"/>
      <c r="F12" s="15"/>
    </row>
    <row r="13" spans="1:7" x14ac:dyDescent="0.25">
      <c r="A13" s="12">
        <v>43566</v>
      </c>
      <c r="B13" s="13" t="s">
        <v>11</v>
      </c>
      <c r="C13" s="14">
        <v>26.5</v>
      </c>
      <c r="D13" s="15">
        <v>30.5</v>
      </c>
      <c r="E13" s="16"/>
      <c r="F13" s="15"/>
    </row>
    <row r="14" spans="1:7" x14ac:dyDescent="0.25">
      <c r="A14" s="12">
        <v>43556</v>
      </c>
      <c r="B14" s="32" t="s">
        <v>15</v>
      </c>
      <c r="C14" s="14">
        <v>848.07</v>
      </c>
      <c r="D14" s="15">
        <v>975.3</v>
      </c>
      <c r="E14" s="16"/>
      <c r="F14" s="15"/>
    </row>
    <row r="15" spans="1:7" x14ac:dyDescent="0.25">
      <c r="A15" s="12">
        <v>43564</v>
      </c>
      <c r="B15" s="32" t="s">
        <v>15</v>
      </c>
      <c r="C15" s="14">
        <v>9</v>
      </c>
      <c r="D15" s="15">
        <f>C15*1.15</f>
        <v>10.35</v>
      </c>
      <c r="E15" s="16"/>
      <c r="F15" s="15"/>
    </row>
    <row r="16" spans="1:7" x14ac:dyDescent="0.25">
      <c r="A16" s="12">
        <v>43563</v>
      </c>
      <c r="B16" s="13" t="s">
        <v>13</v>
      </c>
      <c r="C16" s="14">
        <v>61</v>
      </c>
      <c r="D16" s="15">
        <f>C16*1.15</f>
        <v>70.149999999999991</v>
      </c>
      <c r="E16" s="16"/>
      <c r="F16" s="15"/>
    </row>
    <row r="17" spans="1:6" s="5" customFormat="1" x14ac:dyDescent="0.25">
      <c r="A17" s="12">
        <v>43565</v>
      </c>
      <c r="B17" s="13" t="s">
        <v>13</v>
      </c>
      <c r="C17" s="14">
        <v>33.9</v>
      </c>
      <c r="D17" s="15">
        <v>39</v>
      </c>
      <c r="E17" s="16"/>
      <c r="F17" s="15"/>
    </row>
    <row r="18" spans="1:6" s="5" customFormat="1" x14ac:dyDescent="0.25">
      <c r="A18" s="12">
        <v>43564</v>
      </c>
      <c r="B18" s="13" t="s">
        <v>13</v>
      </c>
      <c r="C18" s="14">
        <v>26</v>
      </c>
      <c r="D18" s="15">
        <f>C18*1.15</f>
        <v>29.9</v>
      </c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3"/>
      <c r="C20" s="14"/>
      <c r="D20" s="15"/>
      <c r="E20" s="16"/>
      <c r="F20" s="15"/>
    </row>
    <row r="21" spans="1:6" s="5" customFormat="1" x14ac:dyDescent="0.25">
      <c r="A21" s="12"/>
      <c r="B21" s="12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3"/>
      <c r="C23" s="14"/>
      <c r="D23" s="15"/>
      <c r="E23" s="16"/>
      <c r="F23" s="15"/>
    </row>
    <row r="24" spans="1:6" s="5" customFormat="1" x14ac:dyDescent="0.25">
      <c r="A24" s="12"/>
      <c r="B24" s="12"/>
      <c r="C24" s="14"/>
      <c r="D24" s="15"/>
      <c r="E24" s="16"/>
      <c r="F24" s="15"/>
    </row>
    <row r="25" spans="1:6" s="5" customFormat="1" x14ac:dyDescent="0.25">
      <c r="A25" s="12"/>
      <c r="B25" s="13"/>
      <c r="C25" s="14"/>
      <c r="D25" s="15"/>
      <c r="E25" s="16"/>
      <c r="F25" s="15"/>
    </row>
    <row r="26" spans="1:6" s="5" customFormat="1" ht="14.25" customHeight="1" x14ac:dyDescent="0.25">
      <c r="A26" s="12"/>
      <c r="B26" s="13"/>
      <c r="C26" s="14"/>
      <c r="D26" s="15"/>
      <c r="E26" s="16"/>
      <c r="F26" s="15"/>
    </row>
    <row r="27" spans="1:6" s="5" customFormat="1" x14ac:dyDescent="0.25">
      <c r="A27" s="18"/>
      <c r="B27" s="19" t="s">
        <v>9</v>
      </c>
      <c r="C27" s="20">
        <f>SUM(C5:C26)</f>
        <v>1111.9700000000003</v>
      </c>
      <c r="D27" s="21">
        <f>SUM(D5:D26)</f>
        <v>1278.8000000000002</v>
      </c>
      <c r="E27" s="22"/>
      <c r="F27" s="21">
        <f>SUM(F5:F26)</f>
        <v>0</v>
      </c>
    </row>
    <row r="28" spans="1:6" s="5" customFormat="1" x14ac:dyDescent="0.25">
      <c r="A28"/>
      <c r="B28"/>
      <c r="C28"/>
      <c r="E28" s="6"/>
    </row>
    <row r="29" spans="1:6" s="5" customFormat="1" x14ac:dyDescent="0.25">
      <c r="B29" s="23" t="s">
        <v>8</v>
      </c>
      <c r="C29" s="24"/>
      <c r="D29" s="25">
        <f>SUMIF(B5:B26,B29,D5:D26)</f>
        <v>0</v>
      </c>
      <c r="E29" s="6"/>
      <c r="F29" s="26"/>
    </row>
    <row r="30" spans="1:6" s="5" customFormat="1" x14ac:dyDescent="0.25">
      <c r="B30" s="23" t="s">
        <v>10</v>
      </c>
      <c r="C30" s="24"/>
      <c r="D30" s="25">
        <f>SUMIF(B5:B26,B30,D5:D26)</f>
        <v>0</v>
      </c>
      <c r="E30" s="6"/>
      <c r="F30" s="26"/>
    </row>
    <row r="31" spans="1:6" s="5" customFormat="1" x14ac:dyDescent="0.25">
      <c r="B31" s="27" t="s">
        <v>11</v>
      </c>
      <c r="C31" s="24"/>
      <c r="D31" s="25">
        <f>SUMIF(B5:B26,B31,D5:D26)</f>
        <v>154.10000000000002</v>
      </c>
      <c r="E31" s="6"/>
      <c r="F31" s="26"/>
    </row>
    <row r="32" spans="1:6" s="5" customFormat="1" ht="15.75" customHeight="1" x14ac:dyDescent="0.25">
      <c r="B32" s="27" t="s">
        <v>7</v>
      </c>
      <c r="C32" s="24"/>
      <c r="D32" s="25">
        <f>SUMIF(B5:B26,B32,D5:D26)</f>
        <v>0</v>
      </c>
      <c r="E32" s="6"/>
      <c r="F32" s="26"/>
    </row>
    <row r="33" spans="1:6" s="5" customFormat="1" ht="15.75" customHeight="1" x14ac:dyDescent="0.25">
      <c r="B33" s="27" t="s">
        <v>12</v>
      </c>
      <c r="C33" s="24"/>
      <c r="D33" s="25">
        <f>SUMIF(B5:B26,B33,D5:D26)</f>
        <v>0</v>
      </c>
      <c r="E33" s="6"/>
      <c r="F33" s="26"/>
    </row>
    <row r="34" spans="1:6" s="5" customFormat="1" x14ac:dyDescent="0.25">
      <c r="B34" s="27" t="s">
        <v>13</v>
      </c>
      <c r="C34" s="24"/>
      <c r="D34" s="25">
        <f>SUMIF(B5:B26,B34,D5:D26)</f>
        <v>139.04999999999998</v>
      </c>
      <c r="E34" s="6"/>
      <c r="F34" s="26"/>
    </row>
    <row r="35" spans="1:6" s="5" customFormat="1" x14ac:dyDescent="0.25">
      <c r="B35" s="27" t="s">
        <v>14</v>
      </c>
      <c r="C35" s="24"/>
      <c r="D35" s="25">
        <f>SUMIF(B5:B27,B35,D5:D27)</f>
        <v>0</v>
      </c>
      <c r="E35" s="6"/>
      <c r="F35" s="26"/>
    </row>
    <row r="36" spans="1:6" s="5" customFormat="1" x14ac:dyDescent="0.25">
      <c r="B36" s="27" t="s">
        <v>15</v>
      </c>
      <c r="C36"/>
      <c r="D36" s="25">
        <f>SUMIF(B5:B26,B36,D5:D26)</f>
        <v>985.65</v>
      </c>
      <c r="E36" s="6"/>
    </row>
    <row r="37" spans="1:6" s="5" customFormat="1" x14ac:dyDescent="0.25">
      <c r="B37" s="27" t="s">
        <v>16</v>
      </c>
      <c r="C37" s="28"/>
      <c r="D37" s="25">
        <f>SUMIF(B5:B26,B37,D5:D26)</f>
        <v>0</v>
      </c>
      <c r="E37" s="6"/>
    </row>
    <row r="38" spans="1:6" s="5" customFormat="1" x14ac:dyDescent="0.25">
      <c r="B38" s="27" t="s">
        <v>19</v>
      </c>
      <c r="C38" s="28"/>
      <c r="D38" s="25">
        <f>SUMIF(B5:B27,B38,D5:D27)</f>
        <v>0</v>
      </c>
      <c r="E38" s="6"/>
    </row>
    <row r="39" spans="1:6" s="5" customFormat="1" x14ac:dyDescent="0.25">
      <c r="B39" s="27" t="s">
        <v>17</v>
      </c>
      <c r="D39" s="25">
        <f>SUMIF(B5:B26,B39,D5:D26)</f>
        <v>0</v>
      </c>
      <c r="E39" s="6"/>
    </row>
    <row r="40" spans="1:6" s="5" customFormat="1" x14ac:dyDescent="0.25">
      <c r="B40" s="27" t="s">
        <v>18</v>
      </c>
      <c r="D40" s="25">
        <f>SUMIF(B5:B26,B40,D5:D26)</f>
        <v>0</v>
      </c>
      <c r="E40" s="6"/>
    </row>
    <row r="41" spans="1:6" s="5" customFormat="1" x14ac:dyDescent="0.25">
      <c r="B41" s="29" t="s">
        <v>9</v>
      </c>
      <c r="C41" s="30"/>
      <c r="D41" s="31">
        <f>SUM(D29:D40)</f>
        <v>1278.8</v>
      </c>
      <c r="E41" s="6"/>
    </row>
    <row r="43" spans="1:6" s="5" customFormat="1" x14ac:dyDescent="0.25">
      <c r="A43" s="27"/>
      <c r="B43" s="25"/>
      <c r="C43"/>
      <c r="E43" s="6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D496-77AC-411F-8166-54FEB89D9D55}">
  <dimension ref="A1:G42"/>
  <sheetViews>
    <sheetView view="pageLayout" topLeftCell="A22" zoomScaleNormal="100" workbookViewId="0">
      <selection activeCell="B11" sqref="B11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43556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43563</v>
      </c>
      <c r="B4" s="13" t="s">
        <v>7</v>
      </c>
      <c r="C4" s="14"/>
      <c r="D4" s="15">
        <v>50</v>
      </c>
      <c r="E4" s="16">
        <v>7.7</v>
      </c>
      <c r="F4" s="15"/>
    </row>
    <row r="5" spans="1:7" x14ac:dyDescent="0.25">
      <c r="A5" s="12">
        <v>43582</v>
      </c>
      <c r="B5" s="13" t="s">
        <v>7</v>
      </c>
      <c r="C5" s="14"/>
      <c r="D5" s="15">
        <v>50.05</v>
      </c>
      <c r="E5" s="16">
        <v>7.7</v>
      </c>
      <c r="F5" s="15"/>
    </row>
    <row r="6" spans="1:7" x14ac:dyDescent="0.25">
      <c r="A6" s="12">
        <v>43568</v>
      </c>
      <c r="B6" s="13" t="s">
        <v>7</v>
      </c>
      <c r="C6" s="14"/>
      <c r="D6" s="15">
        <v>50</v>
      </c>
      <c r="E6" s="16">
        <v>7.7</v>
      </c>
      <c r="F6" s="15"/>
    </row>
    <row r="7" spans="1:7" x14ac:dyDescent="0.25">
      <c r="A7" s="12">
        <v>43580</v>
      </c>
      <c r="B7" s="13" t="s">
        <v>11</v>
      </c>
      <c r="C7" s="14"/>
      <c r="D7" s="15">
        <v>87.4</v>
      </c>
      <c r="E7" s="16">
        <v>7.7</v>
      </c>
      <c r="F7" s="15"/>
    </row>
    <row r="8" spans="1:7" x14ac:dyDescent="0.25">
      <c r="A8" s="12">
        <v>43581</v>
      </c>
      <c r="B8" s="13" t="s">
        <v>8</v>
      </c>
      <c r="C8" s="14"/>
      <c r="D8" s="15">
        <v>1.8</v>
      </c>
      <c r="E8" s="16">
        <v>7.7</v>
      </c>
      <c r="F8" s="15"/>
    </row>
    <row r="9" spans="1:7" x14ac:dyDescent="0.25">
      <c r="A9" s="12">
        <v>43559</v>
      </c>
      <c r="B9" s="13" t="s">
        <v>18</v>
      </c>
      <c r="C9" s="14"/>
      <c r="D9" s="15">
        <v>79</v>
      </c>
      <c r="E9" s="16">
        <v>0</v>
      </c>
      <c r="F9" s="15"/>
    </row>
    <row r="10" spans="1:7" x14ac:dyDescent="0.25">
      <c r="A10" s="12"/>
      <c r="B10" s="13"/>
      <c r="C10" s="14"/>
      <c r="D10" s="15"/>
      <c r="E10" s="16"/>
      <c r="F10" s="15"/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4"/>
      <c r="D12" s="15"/>
      <c r="E12" s="16"/>
      <c r="F12" s="15"/>
    </row>
    <row r="13" spans="1:7" x14ac:dyDescent="0.25">
      <c r="A13" s="12"/>
      <c r="B13" s="32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s="5" customFormat="1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2"/>
      <c r="C20" s="14"/>
      <c r="D20" s="15"/>
      <c r="E20" s="16"/>
      <c r="F20" s="15"/>
    </row>
    <row r="21" spans="1:6" s="5" customForma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2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ht="14.25" customHeight="1" x14ac:dyDescent="0.25">
      <c r="A25" s="12"/>
      <c r="B25" s="13"/>
      <c r="C25" s="14"/>
      <c r="D25" s="15"/>
      <c r="E25" s="16"/>
      <c r="F25" s="15"/>
    </row>
    <row r="26" spans="1:6" s="5" customFormat="1" x14ac:dyDescent="0.25">
      <c r="A26" s="18"/>
      <c r="B26" s="19" t="s">
        <v>9</v>
      </c>
      <c r="C26" s="20">
        <f>SUM(C4:C25)</f>
        <v>0</v>
      </c>
      <c r="D26" s="21">
        <f>SUM(D4:D25)</f>
        <v>318.25</v>
      </c>
      <c r="E26" s="22"/>
      <c r="F26" s="21">
        <f>SUM(F4:F25)</f>
        <v>0</v>
      </c>
    </row>
    <row r="27" spans="1:6" s="5" customFormat="1" x14ac:dyDescent="0.25">
      <c r="A27"/>
      <c r="B27"/>
      <c r="C27"/>
      <c r="E27" s="6"/>
    </row>
    <row r="28" spans="1:6" s="5" customFormat="1" x14ac:dyDescent="0.25">
      <c r="B28" s="23" t="s">
        <v>8</v>
      </c>
      <c r="C28" s="24"/>
      <c r="D28" s="25">
        <f>SUMIF(B4:B25,B28,D4:D25)</f>
        <v>1.8</v>
      </c>
      <c r="E28" s="6"/>
      <c r="F28" s="26"/>
    </row>
    <row r="29" spans="1:6" s="5" customFormat="1" x14ac:dyDescent="0.25">
      <c r="B29" s="23" t="s">
        <v>10</v>
      </c>
      <c r="C29" s="24"/>
      <c r="D29" s="25">
        <f>SUMIF(B4:B25,B29,D4:D25)</f>
        <v>0</v>
      </c>
      <c r="E29" s="6"/>
      <c r="F29" s="26"/>
    </row>
    <row r="30" spans="1:6" s="5" customFormat="1" x14ac:dyDescent="0.25">
      <c r="B30" s="27" t="s">
        <v>11</v>
      </c>
      <c r="C30" s="24"/>
      <c r="D30" s="25">
        <f>SUMIF(B4:B25,B30,D4:D25)</f>
        <v>87.4</v>
      </c>
      <c r="E30" s="6"/>
      <c r="F30" s="26"/>
    </row>
    <row r="31" spans="1:6" s="5" customFormat="1" ht="15.75" customHeight="1" x14ac:dyDescent="0.25">
      <c r="B31" s="27" t="s">
        <v>7</v>
      </c>
      <c r="C31" s="24"/>
      <c r="D31" s="25">
        <f>SUMIF(B4:B25,B31,D4:D25)</f>
        <v>150.05000000000001</v>
      </c>
      <c r="E31" s="6"/>
      <c r="F31" s="26"/>
    </row>
    <row r="32" spans="1:6" s="5" customFormat="1" ht="15.75" customHeight="1" x14ac:dyDescent="0.25">
      <c r="B32" s="27" t="s">
        <v>12</v>
      </c>
      <c r="C32" s="24"/>
      <c r="D32" s="25">
        <f>SUMIF(B4:B25,B32,D4:D25)</f>
        <v>0</v>
      </c>
      <c r="E32" s="6"/>
      <c r="F32" s="26"/>
    </row>
    <row r="33" spans="1:6" s="5" customFormat="1" x14ac:dyDescent="0.25">
      <c r="B33" s="27" t="s">
        <v>13</v>
      </c>
      <c r="C33" s="24"/>
      <c r="D33" s="25">
        <f>SUMIF(B4:B25,B33,D4:D25)</f>
        <v>0</v>
      </c>
      <c r="E33" s="6"/>
      <c r="F33" s="26"/>
    </row>
    <row r="34" spans="1:6" s="5" customFormat="1" x14ac:dyDescent="0.25">
      <c r="B34" s="27" t="s">
        <v>14</v>
      </c>
      <c r="C34" s="24"/>
      <c r="D34" s="25">
        <f>SUMIF(B4:B26,B34,D4:D26)</f>
        <v>0</v>
      </c>
      <c r="E34" s="6"/>
      <c r="F34" s="26"/>
    </row>
    <row r="35" spans="1:6" s="5" customFormat="1" x14ac:dyDescent="0.25">
      <c r="B35" s="27" t="s">
        <v>15</v>
      </c>
      <c r="C35"/>
      <c r="D35" s="25">
        <f>SUMIF(B4:B25,B35,D4:D25)</f>
        <v>0</v>
      </c>
      <c r="E35" s="6"/>
    </row>
    <row r="36" spans="1:6" s="5" customFormat="1" x14ac:dyDescent="0.25">
      <c r="B36" s="27" t="s">
        <v>16</v>
      </c>
      <c r="C36" s="28"/>
      <c r="D36" s="25">
        <f>SUMIF(B4:B25,B36,D4:D25)</f>
        <v>0</v>
      </c>
      <c r="E36" s="6"/>
    </row>
    <row r="37" spans="1:6" s="5" customFormat="1" x14ac:dyDescent="0.25">
      <c r="B37" s="27" t="s">
        <v>19</v>
      </c>
      <c r="C37" s="28"/>
      <c r="D37" s="25">
        <f>SUMIF(B4:B26,B37,D4:D26)</f>
        <v>0</v>
      </c>
      <c r="E37" s="6"/>
    </row>
    <row r="38" spans="1:6" s="5" customFormat="1" x14ac:dyDescent="0.25">
      <c r="B38" s="27" t="s">
        <v>17</v>
      </c>
      <c r="D38" s="25">
        <f>SUMIF(B4:B25,B38,D4:D25)</f>
        <v>0</v>
      </c>
      <c r="E38" s="6"/>
    </row>
    <row r="39" spans="1:6" s="5" customFormat="1" x14ac:dyDescent="0.25">
      <c r="B39" s="27" t="s">
        <v>18</v>
      </c>
      <c r="D39" s="25">
        <f>SUMIF(B4:B25,B39,D4:D25)</f>
        <v>79</v>
      </c>
      <c r="E39" s="6"/>
    </row>
    <row r="40" spans="1:6" s="5" customFormat="1" x14ac:dyDescent="0.25">
      <c r="B40" s="29" t="s">
        <v>9</v>
      </c>
      <c r="C40" s="30"/>
      <c r="D40" s="31">
        <f>SUM(D28:D39)</f>
        <v>318.25</v>
      </c>
      <c r="E40" s="6"/>
    </row>
    <row r="42" spans="1:6" s="5" customFormat="1" x14ac:dyDescent="0.25">
      <c r="A42" s="27"/>
      <c r="B42" s="25"/>
      <c r="C42"/>
      <c r="E42" s="6"/>
    </row>
  </sheetData>
  <autoFilter ref="A3:F3" xr:uid="{00000000-0009-0000-0000-00001F000000}">
    <sortState xmlns:xlrd2="http://schemas.microsoft.com/office/spreadsheetml/2017/richdata2" ref="A4:F7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AC46-17E7-4E02-A285-9B1723125C5D}">
  <dimension ref="A1:G42"/>
  <sheetViews>
    <sheetView view="pageLayout" zoomScaleNormal="100" workbookViewId="0">
      <selection activeCell="D8" sqref="D8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43586</v>
      </c>
    </row>
    <row r="3" spans="1:7" ht="30" x14ac:dyDescent="0.2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1"/>
    </row>
    <row r="4" spans="1:7" x14ac:dyDescent="0.25">
      <c r="A4" s="12">
        <v>43590</v>
      </c>
      <c r="B4" s="13" t="s">
        <v>11</v>
      </c>
      <c r="C4" s="14"/>
      <c r="D4" s="15">
        <v>99</v>
      </c>
      <c r="E4" s="16">
        <v>7.7</v>
      </c>
      <c r="F4" s="15"/>
    </row>
    <row r="5" spans="1:7" x14ac:dyDescent="0.25">
      <c r="A5" s="12">
        <v>43593</v>
      </c>
      <c r="B5" s="13" t="s">
        <v>11</v>
      </c>
      <c r="C5" s="14"/>
      <c r="D5" s="15">
        <v>173.3</v>
      </c>
      <c r="E5" s="16">
        <v>7.7</v>
      </c>
      <c r="F5" s="15"/>
    </row>
    <row r="6" spans="1:7" x14ac:dyDescent="0.25">
      <c r="A6" s="12">
        <v>43594</v>
      </c>
      <c r="B6" s="13" t="s">
        <v>11</v>
      </c>
      <c r="C6" s="14"/>
      <c r="D6" s="15">
        <v>264.60000000000002</v>
      </c>
      <c r="E6" s="16">
        <v>7.7</v>
      </c>
      <c r="F6" s="15"/>
    </row>
    <row r="7" spans="1:7" x14ac:dyDescent="0.25">
      <c r="A7" s="12">
        <v>43614</v>
      </c>
      <c r="B7" s="13" t="s">
        <v>8</v>
      </c>
      <c r="C7" s="14"/>
      <c r="D7" s="15">
        <v>20</v>
      </c>
      <c r="E7" s="16">
        <v>7.7</v>
      </c>
      <c r="F7" s="15"/>
    </row>
    <row r="8" spans="1:7" x14ac:dyDescent="0.25">
      <c r="A8" s="12">
        <v>43616</v>
      </c>
      <c r="B8" s="13" t="s">
        <v>19</v>
      </c>
      <c r="C8" s="14"/>
      <c r="D8" s="15">
        <v>54.5</v>
      </c>
      <c r="E8" s="16">
        <v>7.7</v>
      </c>
      <c r="F8" s="15"/>
    </row>
    <row r="9" spans="1:7" x14ac:dyDescent="0.25">
      <c r="A9" s="12"/>
      <c r="B9" s="13"/>
      <c r="C9" s="14"/>
      <c r="D9" s="15"/>
      <c r="E9" s="16"/>
      <c r="F9" s="15"/>
    </row>
    <row r="10" spans="1:7" x14ac:dyDescent="0.25">
      <c r="A10" s="12"/>
      <c r="B10" s="13"/>
      <c r="C10" s="14"/>
      <c r="D10" s="15"/>
      <c r="E10" s="16"/>
      <c r="F10" s="15"/>
    </row>
    <row r="11" spans="1:7" x14ac:dyDescent="0.25">
      <c r="A11" s="12"/>
      <c r="B11" s="13"/>
      <c r="C11" s="14"/>
      <c r="D11" s="15"/>
      <c r="E11" s="16"/>
      <c r="F11" s="15"/>
    </row>
    <row r="12" spans="1:7" x14ac:dyDescent="0.25">
      <c r="A12" s="12"/>
      <c r="B12" s="13"/>
      <c r="C12" s="14"/>
      <c r="D12" s="15"/>
      <c r="E12" s="16"/>
      <c r="F12" s="15"/>
    </row>
    <row r="13" spans="1:7" x14ac:dyDescent="0.25">
      <c r="A13" s="12"/>
      <c r="B13" s="32"/>
      <c r="C13" s="14"/>
      <c r="D13" s="15"/>
      <c r="E13" s="16"/>
      <c r="F13" s="15"/>
    </row>
    <row r="14" spans="1:7" x14ac:dyDescent="0.25">
      <c r="A14" s="12"/>
      <c r="B14" s="13"/>
      <c r="C14" s="14"/>
      <c r="D14" s="15"/>
      <c r="E14" s="16"/>
      <c r="F14" s="15"/>
    </row>
    <row r="15" spans="1:7" x14ac:dyDescent="0.25">
      <c r="A15" s="12"/>
      <c r="B15" s="13"/>
      <c r="C15" s="14"/>
      <c r="D15" s="15"/>
      <c r="E15" s="16"/>
      <c r="F15" s="15"/>
    </row>
    <row r="16" spans="1:7" s="5" customFormat="1" x14ac:dyDescent="0.25">
      <c r="A16" s="12"/>
      <c r="B16" s="13"/>
      <c r="C16" s="14"/>
      <c r="D16" s="15"/>
      <c r="E16" s="16"/>
      <c r="F16" s="15"/>
    </row>
    <row r="17" spans="1:6" s="5" customFormat="1" x14ac:dyDescent="0.25">
      <c r="A17" s="12"/>
      <c r="B17" s="13"/>
      <c r="C17" s="14"/>
      <c r="D17" s="15"/>
      <c r="E17" s="16"/>
      <c r="F17" s="15"/>
    </row>
    <row r="18" spans="1:6" s="5" customFormat="1" x14ac:dyDescent="0.25">
      <c r="A18" s="12"/>
      <c r="B18" s="13"/>
      <c r="C18" s="14"/>
      <c r="D18" s="15"/>
      <c r="E18" s="16"/>
      <c r="F18" s="15"/>
    </row>
    <row r="19" spans="1:6" s="5" customFormat="1" x14ac:dyDescent="0.25">
      <c r="A19" s="12"/>
      <c r="B19" s="13"/>
      <c r="C19" s="14"/>
      <c r="D19" s="15"/>
      <c r="E19" s="16"/>
      <c r="F19" s="15"/>
    </row>
    <row r="20" spans="1:6" s="5" customFormat="1" x14ac:dyDescent="0.25">
      <c r="A20" s="12"/>
      <c r="B20" s="12"/>
      <c r="C20" s="14"/>
      <c r="D20" s="15"/>
      <c r="E20" s="16"/>
      <c r="F20" s="15"/>
    </row>
    <row r="21" spans="1:6" s="5" customFormat="1" x14ac:dyDescent="0.25">
      <c r="A21" s="12"/>
      <c r="B21" s="13"/>
      <c r="C21" s="14"/>
      <c r="D21" s="15"/>
      <c r="E21" s="16"/>
      <c r="F21" s="15"/>
    </row>
    <row r="22" spans="1:6" s="5" customFormat="1" x14ac:dyDescent="0.25">
      <c r="A22" s="12"/>
      <c r="B22" s="13"/>
      <c r="C22" s="14"/>
      <c r="D22" s="15"/>
      <c r="E22" s="16"/>
      <c r="F22" s="15"/>
    </row>
    <row r="23" spans="1:6" s="5" customFormat="1" x14ac:dyDescent="0.25">
      <c r="A23" s="12"/>
      <c r="B23" s="12"/>
      <c r="C23" s="14"/>
      <c r="D23" s="15"/>
      <c r="E23" s="16"/>
      <c r="F23" s="15"/>
    </row>
    <row r="24" spans="1:6" s="5" customFormat="1" x14ac:dyDescent="0.25">
      <c r="A24" s="12"/>
      <c r="B24" s="13"/>
      <c r="C24" s="14"/>
      <c r="D24" s="15"/>
      <c r="E24" s="16"/>
      <c r="F24" s="15"/>
    </row>
    <row r="25" spans="1:6" s="5" customFormat="1" ht="14.25" customHeight="1" x14ac:dyDescent="0.25">
      <c r="A25" s="12"/>
      <c r="B25" s="13"/>
      <c r="C25" s="14"/>
      <c r="D25" s="15"/>
      <c r="E25" s="16"/>
      <c r="F25" s="15"/>
    </row>
    <row r="26" spans="1:6" s="5" customFormat="1" x14ac:dyDescent="0.25">
      <c r="A26" s="18"/>
      <c r="B26" s="19" t="s">
        <v>9</v>
      </c>
      <c r="C26" s="20">
        <f>SUM(C4:C25)</f>
        <v>0</v>
      </c>
      <c r="D26" s="21">
        <f>SUM(D4:D25)</f>
        <v>611.40000000000009</v>
      </c>
      <c r="E26" s="22"/>
      <c r="F26" s="21">
        <f>SUM(F4:F25)</f>
        <v>0</v>
      </c>
    </row>
    <row r="27" spans="1:6" s="5" customFormat="1" x14ac:dyDescent="0.25">
      <c r="A27"/>
      <c r="B27"/>
      <c r="C27"/>
      <c r="E27" s="6"/>
    </row>
    <row r="28" spans="1:6" s="5" customFormat="1" x14ac:dyDescent="0.25">
      <c r="B28" s="23" t="s">
        <v>8</v>
      </c>
      <c r="C28" s="24"/>
      <c r="D28" s="25">
        <f>SUMIF(B4:B25,B28,D4:D25)</f>
        <v>20</v>
      </c>
      <c r="E28" s="6"/>
      <c r="F28" s="26"/>
    </row>
    <row r="29" spans="1:6" s="5" customFormat="1" x14ac:dyDescent="0.25">
      <c r="B29" s="23" t="s">
        <v>10</v>
      </c>
      <c r="C29" s="24"/>
      <c r="D29" s="25">
        <f>SUMIF(B4:B25,B29,D4:D25)</f>
        <v>0</v>
      </c>
      <c r="E29" s="6"/>
      <c r="F29" s="26"/>
    </row>
    <row r="30" spans="1:6" s="5" customFormat="1" x14ac:dyDescent="0.25">
      <c r="B30" s="27" t="s">
        <v>11</v>
      </c>
      <c r="C30" s="24"/>
      <c r="D30" s="25">
        <f>SUMIF(B4:B25,B30,D4:D25)</f>
        <v>536.90000000000009</v>
      </c>
      <c r="E30" s="6"/>
      <c r="F30" s="26"/>
    </row>
    <row r="31" spans="1:6" s="5" customFormat="1" ht="15.75" customHeight="1" x14ac:dyDescent="0.25">
      <c r="B31" s="27" t="s">
        <v>7</v>
      </c>
      <c r="C31" s="24"/>
      <c r="D31" s="25">
        <f>SUMIF(B4:B25,B31,D4:D25)</f>
        <v>0</v>
      </c>
      <c r="E31" s="6"/>
      <c r="F31" s="26"/>
    </row>
    <row r="32" spans="1:6" s="5" customFormat="1" ht="15.75" customHeight="1" x14ac:dyDescent="0.25">
      <c r="B32" s="27" t="s">
        <v>12</v>
      </c>
      <c r="C32" s="24"/>
      <c r="D32" s="25">
        <f>SUMIF(B4:B25,B32,D4:D25)</f>
        <v>0</v>
      </c>
      <c r="E32" s="6"/>
      <c r="F32" s="26"/>
    </row>
    <row r="33" spans="1:6" s="5" customFormat="1" x14ac:dyDescent="0.25">
      <c r="B33" s="27" t="s">
        <v>13</v>
      </c>
      <c r="C33" s="24"/>
      <c r="D33" s="25">
        <f>SUMIF(B4:B25,B33,D4:D25)</f>
        <v>0</v>
      </c>
      <c r="E33" s="6"/>
      <c r="F33" s="26"/>
    </row>
    <row r="34" spans="1:6" s="5" customFormat="1" x14ac:dyDescent="0.25">
      <c r="B34" s="27" t="s">
        <v>14</v>
      </c>
      <c r="C34" s="24"/>
      <c r="D34" s="25">
        <f>SUMIF(B4:B26,B34,D4:D26)</f>
        <v>0</v>
      </c>
      <c r="E34" s="6"/>
      <c r="F34" s="26"/>
    </row>
    <row r="35" spans="1:6" s="5" customFormat="1" x14ac:dyDescent="0.25">
      <c r="B35" s="27" t="s">
        <v>15</v>
      </c>
      <c r="C35"/>
      <c r="D35" s="25">
        <f>SUMIF(B4:B25,B35,D4:D25)</f>
        <v>0</v>
      </c>
      <c r="E35" s="6"/>
    </row>
    <row r="36" spans="1:6" s="5" customFormat="1" x14ac:dyDescent="0.25">
      <c r="B36" s="27" t="s">
        <v>16</v>
      </c>
      <c r="C36" s="28"/>
      <c r="D36" s="25">
        <f>SUMIF(B4:B25,B36,D4:D25)</f>
        <v>0</v>
      </c>
      <c r="E36" s="6"/>
    </row>
    <row r="37" spans="1:6" s="5" customFormat="1" x14ac:dyDescent="0.25">
      <c r="B37" s="27" t="s">
        <v>19</v>
      </c>
      <c r="C37" s="28"/>
      <c r="D37" s="25">
        <f>SUMIF(B4:B26,B37,D4:D26)</f>
        <v>54.5</v>
      </c>
      <c r="E37" s="6"/>
    </row>
    <row r="38" spans="1:6" s="5" customFormat="1" x14ac:dyDescent="0.25">
      <c r="B38" s="27" t="s">
        <v>17</v>
      </c>
      <c r="D38" s="25">
        <f>SUMIF(B4:B25,B38,D4:D25)</f>
        <v>0</v>
      </c>
      <c r="E38" s="6"/>
    </row>
    <row r="39" spans="1:6" s="5" customFormat="1" x14ac:dyDescent="0.25">
      <c r="B39" s="27" t="s">
        <v>18</v>
      </c>
      <c r="D39" s="25">
        <f>SUMIF(B4:B25,B39,D4:D25)</f>
        <v>0</v>
      </c>
      <c r="E39" s="6"/>
    </row>
    <row r="40" spans="1:6" s="5" customFormat="1" x14ac:dyDescent="0.25">
      <c r="B40" s="29" t="s">
        <v>9</v>
      </c>
      <c r="C40" s="30"/>
      <c r="D40" s="31">
        <f>SUM(D28:D39)</f>
        <v>611.40000000000009</v>
      </c>
      <c r="E40" s="6"/>
    </row>
    <row r="42" spans="1:6" s="5" customFormat="1" x14ac:dyDescent="0.25">
      <c r="A42" s="27"/>
      <c r="B42" s="25"/>
      <c r="C42"/>
      <c r="E42" s="6"/>
    </row>
  </sheetData>
  <autoFilter ref="A3:F3" xr:uid="{00000000-0009-0000-0000-00001F000000}">
    <sortState xmlns:xlrd2="http://schemas.microsoft.com/office/spreadsheetml/2017/richdata2" ref="A4:F7">
      <sortCondition ref="A3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calcul</vt:lpstr>
      <vt:lpstr>01-19</vt:lpstr>
      <vt:lpstr>01-19 (2)</vt:lpstr>
      <vt:lpstr>01-19 (3)</vt:lpstr>
      <vt:lpstr>02-19</vt:lpstr>
      <vt:lpstr>03-19 (1)</vt:lpstr>
      <vt:lpstr>04-19 (1)</vt:lpstr>
      <vt:lpstr>04-19 (2)</vt:lpstr>
      <vt:lpstr>05-19 (1)</vt:lpstr>
      <vt:lpstr>06-19 (1)</vt:lpstr>
      <vt:lpstr>07-19 (1)</vt:lpstr>
      <vt:lpstr>09-19</vt:lpstr>
      <vt:lpstr>10-19</vt:lpstr>
      <vt:lpstr>11-19</vt:lpstr>
      <vt:lpstr>11-19 (2)</vt:lpstr>
      <vt:lpstr>Chine </vt:lpstr>
      <vt:lpstr>Chine  (2)</vt:lpstr>
      <vt:lpstr>Chine  (3)</vt:lpstr>
      <vt:lpstr>12-19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2020-02-07T11:03:41Z</cp:lastPrinted>
  <dcterms:created xsi:type="dcterms:W3CDTF">2019-02-01T08:28:22Z</dcterms:created>
  <dcterms:modified xsi:type="dcterms:W3CDTF">2020-02-07T11:03:42Z</dcterms:modified>
</cp:coreProperties>
</file>