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Finances et compta\2022\"/>
    </mc:Choice>
  </mc:AlternateContent>
  <xr:revisionPtr revIDLastSave="0" documentId="13_ncr:1_{41451A78-BF74-4E93-86B3-667EF46D5DBD}" xr6:coauthVersionLast="47" xr6:coauthVersionMax="47" xr10:uidLastSave="{00000000-0000-0000-0000-000000000000}"/>
  <bookViews>
    <workbookView xWindow="-120" yWindow="-120" windowWidth="29040" windowHeight="15840" activeTab="1" xr2:uid="{412CF234-AF27-402B-9411-FC52236978D4}"/>
  </bookViews>
  <sheets>
    <sheet name="Feuil1" sheetId="1" r:id="rId1"/>
    <sheet name="Feuil1 (2)" sheetId="2" r:id="rId2"/>
  </sheets>
  <definedNames>
    <definedName name="_xlnm.Print_Titles" localSheetId="0">Feuil1!$1:$4</definedName>
    <definedName name="_xlnm.Print_Titles" localSheetId="1">'Feuil1 (2)'!$1:$4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5" i="2" l="1"/>
  <c r="K185" i="2"/>
  <c r="M184" i="2"/>
  <c r="K184" i="2"/>
  <c r="M183" i="2"/>
  <c r="K183" i="2"/>
  <c r="M182" i="2"/>
  <c r="K182" i="2"/>
  <c r="M181" i="2"/>
  <c r="K181" i="2"/>
  <c r="M180" i="2"/>
  <c r="K180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72" i="2"/>
  <c r="K172" i="2"/>
  <c r="M171" i="2"/>
  <c r="K171" i="2"/>
  <c r="M170" i="2"/>
  <c r="K170" i="2"/>
  <c r="M169" i="2"/>
  <c r="K169" i="2"/>
  <c r="M168" i="2"/>
  <c r="K168" i="2"/>
  <c r="M167" i="2"/>
  <c r="K167" i="2"/>
  <c r="M166" i="2"/>
  <c r="K166" i="2"/>
  <c r="M165" i="2"/>
  <c r="K165" i="2"/>
  <c r="M164" i="2"/>
  <c r="K164" i="2"/>
  <c r="M163" i="2"/>
  <c r="K163" i="2"/>
  <c r="M162" i="2"/>
  <c r="K162" i="2"/>
  <c r="M161" i="2"/>
  <c r="K161" i="2"/>
  <c r="M160" i="2"/>
  <c r="K160" i="2"/>
  <c r="M159" i="2"/>
  <c r="K159" i="2"/>
  <c r="M158" i="2"/>
  <c r="K158" i="2"/>
  <c r="M157" i="2"/>
  <c r="K157" i="2"/>
  <c r="M156" i="2"/>
  <c r="K156" i="2"/>
  <c r="M155" i="2"/>
  <c r="K155" i="2"/>
  <c r="M154" i="2"/>
  <c r="K154" i="2"/>
  <c r="M153" i="2"/>
  <c r="K153" i="2"/>
  <c r="M152" i="2"/>
  <c r="K152" i="2"/>
  <c r="M151" i="2"/>
  <c r="K151" i="2"/>
  <c r="M150" i="2"/>
  <c r="K150" i="2"/>
  <c r="M149" i="2"/>
  <c r="K149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42" i="2"/>
  <c r="K142" i="2"/>
  <c r="M141" i="2"/>
  <c r="K141" i="2"/>
  <c r="M140" i="2"/>
  <c r="K140" i="2"/>
  <c r="M139" i="2"/>
  <c r="K139" i="2"/>
  <c r="M138" i="2"/>
  <c r="K138" i="2"/>
  <c r="M137" i="2"/>
  <c r="K137" i="2"/>
  <c r="M136" i="2"/>
  <c r="K136" i="2"/>
  <c r="M135" i="2"/>
  <c r="K135" i="2"/>
  <c r="M134" i="2"/>
  <c r="K134" i="2"/>
  <c r="M133" i="2"/>
  <c r="K133" i="2"/>
  <c r="M132" i="2"/>
  <c r="K132" i="2"/>
  <c r="M131" i="2"/>
  <c r="K131" i="2"/>
  <c r="M130" i="2"/>
  <c r="K130" i="2"/>
  <c r="M129" i="2"/>
  <c r="K129" i="2"/>
  <c r="M128" i="2"/>
  <c r="K128" i="2"/>
  <c r="M127" i="2"/>
  <c r="K127" i="2"/>
  <c r="M126" i="2"/>
  <c r="K126" i="2"/>
  <c r="M125" i="2"/>
  <c r="K125" i="2"/>
  <c r="M124" i="2"/>
  <c r="K124" i="2"/>
  <c r="M123" i="2"/>
  <c r="K123" i="2"/>
  <c r="M122" i="2"/>
  <c r="K122" i="2"/>
  <c r="M121" i="2"/>
  <c r="K121" i="2"/>
  <c r="M120" i="2"/>
  <c r="K120" i="2"/>
  <c r="M119" i="2"/>
  <c r="K119" i="2"/>
  <c r="M118" i="2"/>
  <c r="K118" i="2"/>
  <c r="M117" i="2"/>
  <c r="K117" i="2"/>
  <c r="M116" i="2"/>
  <c r="K116" i="2"/>
  <c r="M115" i="2"/>
  <c r="K115" i="2"/>
  <c r="M114" i="2"/>
  <c r="K114" i="2"/>
  <c r="M113" i="2"/>
  <c r="K113" i="2"/>
  <c r="M112" i="2"/>
  <c r="K112" i="2"/>
  <c r="M111" i="2"/>
  <c r="K111" i="2"/>
  <c r="M110" i="2"/>
  <c r="K110" i="2"/>
  <c r="M109" i="2"/>
  <c r="K109" i="2"/>
  <c r="M108" i="2"/>
  <c r="K108" i="2"/>
  <c r="M107" i="2"/>
  <c r="K107" i="2"/>
  <c r="M106" i="2"/>
  <c r="K106" i="2"/>
  <c r="M105" i="2"/>
  <c r="K105" i="2"/>
  <c r="M104" i="2"/>
  <c r="K104" i="2"/>
  <c r="M103" i="2"/>
  <c r="K103" i="2"/>
  <c r="M102" i="2"/>
  <c r="K102" i="2"/>
  <c r="M101" i="2"/>
  <c r="K101" i="2"/>
  <c r="M100" i="2"/>
  <c r="K100" i="2"/>
  <c r="M99" i="2"/>
  <c r="K99" i="2"/>
  <c r="M98" i="2"/>
  <c r="K98" i="2"/>
  <c r="M97" i="2"/>
  <c r="K97" i="2"/>
  <c r="M96" i="2"/>
  <c r="K96" i="2"/>
  <c r="M95" i="2"/>
  <c r="K95" i="2"/>
  <c r="M94" i="2"/>
  <c r="K94" i="2"/>
  <c r="M93" i="2"/>
  <c r="K93" i="2"/>
  <c r="M92" i="2"/>
  <c r="K92" i="2"/>
  <c r="M91" i="2"/>
  <c r="K91" i="2"/>
  <c r="M90" i="2"/>
  <c r="K90" i="2"/>
  <c r="M89" i="2"/>
  <c r="K89" i="2"/>
  <c r="M88" i="2"/>
  <c r="K88" i="2"/>
  <c r="M87" i="2"/>
  <c r="K87" i="2"/>
  <c r="M86" i="2"/>
  <c r="K86" i="2"/>
  <c r="M85" i="2"/>
  <c r="K85" i="2"/>
  <c r="M84" i="2"/>
  <c r="K84" i="2"/>
  <c r="M83" i="2"/>
  <c r="K83" i="2"/>
  <c r="M82" i="2"/>
  <c r="K82" i="2"/>
  <c r="M81" i="2"/>
  <c r="K81" i="2"/>
  <c r="M80" i="2"/>
  <c r="K80" i="2"/>
  <c r="M79" i="2"/>
  <c r="K79" i="2"/>
  <c r="M78" i="2"/>
  <c r="K78" i="2"/>
  <c r="M77" i="2"/>
  <c r="K77" i="2"/>
  <c r="M76" i="2"/>
  <c r="K76" i="2"/>
  <c r="M75" i="2"/>
  <c r="K75" i="2"/>
  <c r="M74" i="2"/>
  <c r="K74" i="2"/>
  <c r="M73" i="2"/>
  <c r="K73" i="2"/>
  <c r="M72" i="2"/>
  <c r="K72" i="2"/>
  <c r="M71" i="2"/>
  <c r="K71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M187" i="2" s="1"/>
  <c r="K6" i="2"/>
  <c r="K187" i="2" s="1"/>
  <c r="K70" i="1"/>
  <c r="K162" i="1"/>
  <c r="K163" i="1"/>
  <c r="K8" i="1"/>
  <c r="K100" i="1"/>
  <c r="K9" i="1"/>
  <c r="K10" i="1"/>
  <c r="K133" i="1"/>
  <c r="K106" i="1"/>
  <c r="K107" i="1"/>
  <c r="K17" i="1"/>
  <c r="K113" i="1"/>
  <c r="K115" i="1"/>
  <c r="K114" i="1"/>
  <c r="K84" i="1"/>
  <c r="K61" i="1"/>
  <c r="K130" i="1"/>
  <c r="K97" i="1"/>
  <c r="K19" i="1"/>
  <c r="K20" i="1"/>
  <c r="K62" i="1"/>
  <c r="K71" i="1"/>
  <c r="K63" i="1"/>
  <c r="K177" i="1"/>
  <c r="K28" i="1"/>
  <c r="K174" i="1"/>
  <c r="K168" i="1"/>
  <c r="K169" i="1"/>
  <c r="K170" i="1"/>
  <c r="K171" i="1"/>
  <c r="K173" i="1"/>
  <c r="K172" i="1"/>
  <c r="K42" i="1"/>
  <c r="K181" i="1"/>
  <c r="K185" i="1"/>
  <c r="K11" i="1"/>
  <c r="K95" i="1"/>
  <c r="K30" i="1"/>
  <c r="K145" i="1"/>
  <c r="K146" i="1"/>
  <c r="K21" i="1"/>
  <c r="K22" i="1"/>
  <c r="K23" i="1"/>
  <c r="K32" i="1"/>
  <c r="K87" i="1"/>
  <c r="K7" i="1"/>
  <c r="K15" i="1"/>
  <c r="K16" i="1"/>
  <c r="K14" i="1"/>
  <c r="K29" i="1"/>
  <c r="K34" i="1"/>
  <c r="K37" i="1"/>
  <c r="K31" i="1"/>
  <c r="K39" i="1"/>
  <c r="K53" i="1"/>
  <c r="K13" i="1"/>
  <c r="K12" i="1"/>
  <c r="K18" i="1"/>
  <c r="K55" i="1"/>
  <c r="K59" i="1"/>
  <c r="K126" i="1"/>
  <c r="K67" i="1"/>
  <c r="K69" i="1"/>
  <c r="K111" i="1"/>
  <c r="K75" i="1"/>
  <c r="K72" i="1"/>
  <c r="K65" i="1"/>
  <c r="K66" i="1"/>
  <c r="K73" i="1"/>
  <c r="K74" i="1"/>
  <c r="K82" i="1"/>
  <c r="K77" i="1"/>
  <c r="K78" i="1"/>
  <c r="K144" i="1"/>
  <c r="K183" i="1"/>
  <c r="K184" i="1"/>
  <c r="K80" i="1"/>
  <c r="K180" i="1"/>
  <c r="K35" i="1"/>
  <c r="K25" i="1"/>
  <c r="K26" i="1"/>
  <c r="K27" i="1"/>
  <c r="K81" i="1"/>
  <c r="K24" i="1"/>
  <c r="K91" i="1"/>
  <c r="K6" i="1"/>
  <c r="K76" i="1"/>
  <c r="K98" i="1"/>
  <c r="K83" i="1"/>
  <c r="K85" i="1"/>
  <c r="K86" i="1"/>
  <c r="K88" i="1"/>
  <c r="K89" i="1"/>
  <c r="K51" i="1"/>
  <c r="K50" i="1"/>
  <c r="K90" i="1"/>
  <c r="K96" i="1"/>
  <c r="K99" i="1"/>
  <c r="K33" i="1"/>
  <c r="K101" i="1"/>
  <c r="K103" i="1"/>
  <c r="K118" i="1"/>
  <c r="K119" i="1"/>
  <c r="K57" i="1"/>
  <c r="K58" i="1"/>
  <c r="K36" i="1"/>
  <c r="K38" i="1"/>
  <c r="K104" i="1"/>
  <c r="K136" i="1"/>
  <c r="K41" i="1"/>
  <c r="K105" i="1"/>
  <c r="K108" i="1"/>
  <c r="K109" i="1"/>
  <c r="K110" i="1"/>
  <c r="K116" i="1"/>
  <c r="K112" i="1"/>
  <c r="K117" i="1"/>
  <c r="K152" i="1"/>
  <c r="K153" i="1"/>
  <c r="K154" i="1"/>
  <c r="K43" i="1"/>
  <c r="K44" i="1"/>
  <c r="K122" i="1"/>
  <c r="K147" i="1"/>
  <c r="K148" i="1"/>
  <c r="K102" i="1"/>
  <c r="K125" i="1"/>
  <c r="K127" i="1"/>
  <c r="K179" i="1"/>
  <c r="K142" i="1"/>
  <c r="K128" i="1"/>
  <c r="K132" i="1"/>
  <c r="K56" i="1"/>
  <c r="K49" i="1"/>
  <c r="K64" i="1"/>
  <c r="K138" i="1"/>
  <c r="K140" i="1"/>
  <c r="K60" i="1"/>
  <c r="K68" i="1"/>
  <c r="K143" i="1"/>
  <c r="K92" i="1"/>
  <c r="K93" i="1"/>
  <c r="K94" i="1"/>
  <c r="K149" i="1"/>
  <c r="K131" i="1"/>
  <c r="K155" i="1"/>
  <c r="K156" i="1"/>
  <c r="K157" i="1"/>
  <c r="K158" i="1"/>
  <c r="K129" i="1"/>
  <c r="K159" i="1"/>
  <c r="K160" i="1"/>
  <c r="K161" i="1"/>
  <c r="K47" i="1"/>
  <c r="K164" i="1"/>
  <c r="K139" i="1"/>
  <c r="K141" i="1"/>
  <c r="K40" i="1"/>
  <c r="K48" i="1"/>
  <c r="K45" i="1"/>
  <c r="K46" i="1"/>
  <c r="K166" i="1"/>
  <c r="K124" i="1"/>
  <c r="K137" i="1"/>
  <c r="K167" i="1"/>
  <c r="K54" i="1"/>
  <c r="K175" i="1"/>
  <c r="K123" i="1"/>
  <c r="K52" i="1"/>
  <c r="K79" i="1"/>
  <c r="K165" i="1"/>
  <c r="K150" i="1"/>
  <c r="K176" i="1"/>
  <c r="K134" i="1"/>
  <c r="K151" i="1"/>
  <c r="K135" i="1"/>
  <c r="K182" i="1"/>
  <c r="K178" i="1"/>
  <c r="K121" i="1"/>
  <c r="K120" i="1"/>
  <c r="K187" i="1" l="1"/>
  <c r="M77" i="1"/>
  <c r="M78" i="1"/>
  <c r="M110" i="1"/>
  <c r="M109" i="1"/>
  <c r="M162" i="1" l="1"/>
  <c r="M163" i="1"/>
  <c r="M59" i="1"/>
  <c r="M100" i="1"/>
  <c r="M99" i="1"/>
  <c r="M132" i="1"/>
  <c r="M133" i="1"/>
  <c r="M106" i="1"/>
  <c r="M107" i="1"/>
  <c r="M108" i="1"/>
  <c r="M113" i="1"/>
  <c r="M115" i="1"/>
  <c r="M114" i="1"/>
  <c r="M84" i="1"/>
  <c r="M61" i="1"/>
  <c r="M130" i="1"/>
  <c r="M97" i="1"/>
  <c r="M175" i="1"/>
  <c r="M176" i="1"/>
  <c r="M62" i="1"/>
  <c r="M71" i="1"/>
  <c r="M63" i="1"/>
  <c r="M177" i="1"/>
  <c r="M127" i="1"/>
  <c r="M174" i="1"/>
  <c r="M168" i="1"/>
  <c r="M169" i="1"/>
  <c r="M170" i="1"/>
  <c r="M171" i="1"/>
  <c r="M173" i="1"/>
  <c r="M172" i="1"/>
  <c r="M42" i="1"/>
  <c r="M181" i="1"/>
  <c r="M185" i="1"/>
  <c r="M11" i="1"/>
  <c r="M95" i="1"/>
  <c r="M96" i="1"/>
  <c r="M145" i="1"/>
  <c r="M146" i="1"/>
  <c r="M21" i="1"/>
  <c r="M22" i="1"/>
  <c r="M23" i="1"/>
  <c r="M86" i="1"/>
  <c r="M87" i="1"/>
  <c r="M7" i="1"/>
  <c r="M15" i="1"/>
  <c r="M16" i="1"/>
  <c r="M14" i="1"/>
  <c r="M29" i="1"/>
  <c r="M30" i="1"/>
  <c r="M32" i="1"/>
  <c r="M31" i="1"/>
  <c r="M9" i="1"/>
  <c r="M8" i="1"/>
  <c r="M13" i="1"/>
  <c r="M12" i="1"/>
  <c r="M18" i="1"/>
  <c r="M17" i="1"/>
  <c r="M19" i="1"/>
  <c r="M126" i="1"/>
  <c r="M125" i="1"/>
  <c r="M34" i="1"/>
  <c r="M111" i="1"/>
  <c r="M90" i="1"/>
  <c r="M72" i="1"/>
  <c r="M65" i="1"/>
  <c r="M66" i="1"/>
  <c r="M73" i="1"/>
  <c r="M74" i="1"/>
  <c r="M82" i="1"/>
  <c r="M81" i="1"/>
  <c r="M80" i="1"/>
  <c r="M144" i="1"/>
  <c r="M183" i="1"/>
  <c r="M184" i="1"/>
  <c r="M182" i="1"/>
  <c r="M180" i="1"/>
  <c r="M35" i="1"/>
  <c r="M25" i="1"/>
  <c r="M26" i="1"/>
  <c r="M27" i="1"/>
  <c r="M10" i="1"/>
  <c r="M24" i="1"/>
  <c r="M91" i="1"/>
  <c r="M6" i="1"/>
  <c r="M76" i="1"/>
  <c r="M98" i="1"/>
  <c r="M83" i="1"/>
  <c r="M160" i="1"/>
  <c r="M20" i="1"/>
  <c r="M39" i="1"/>
  <c r="M159" i="1"/>
  <c r="M51" i="1"/>
  <c r="M50" i="1"/>
  <c r="M155" i="1"/>
  <c r="M157" i="1"/>
  <c r="M156" i="1"/>
  <c r="M33" i="1"/>
  <c r="M104" i="1"/>
  <c r="M105" i="1"/>
  <c r="M118" i="1"/>
  <c r="M119" i="1"/>
  <c r="M57" i="1"/>
  <c r="M58" i="1"/>
  <c r="M36" i="1"/>
  <c r="M38" i="1"/>
  <c r="M37" i="1"/>
  <c r="M136" i="1"/>
  <c r="M41" i="1"/>
  <c r="M101" i="1"/>
  <c r="M166" i="1"/>
  <c r="M167" i="1"/>
  <c r="M158" i="1"/>
  <c r="M116" i="1"/>
  <c r="M112" i="1"/>
  <c r="M117" i="1"/>
  <c r="M152" i="1"/>
  <c r="M153" i="1"/>
  <c r="M154" i="1"/>
  <c r="M43" i="1"/>
  <c r="M44" i="1"/>
  <c r="M122" i="1"/>
  <c r="M147" i="1"/>
  <c r="M148" i="1"/>
  <c r="M102" i="1"/>
  <c r="M103" i="1"/>
  <c r="M85" i="1"/>
  <c r="M179" i="1"/>
  <c r="M142" i="1"/>
  <c r="M128" i="1"/>
  <c r="M88" i="1"/>
  <c r="M56" i="1"/>
  <c r="M49" i="1"/>
  <c r="M64" i="1"/>
  <c r="M60" i="1"/>
  <c r="M68" i="1"/>
  <c r="M67" i="1"/>
  <c r="M92" i="1"/>
  <c r="M93" i="1"/>
  <c r="M94" i="1"/>
  <c r="M89" i="1"/>
  <c r="M131" i="1"/>
  <c r="M75" i="1"/>
  <c r="M161" i="1"/>
  <c r="M55" i="1"/>
  <c r="M129" i="1"/>
  <c r="M164" i="1"/>
  <c r="M28" i="1"/>
  <c r="M47" i="1"/>
  <c r="M138" i="1"/>
  <c r="M139" i="1"/>
  <c r="M141" i="1"/>
  <c r="M40" i="1"/>
  <c r="M48" i="1"/>
  <c r="M45" i="1"/>
  <c r="M46" i="1"/>
  <c r="M69" i="1"/>
  <c r="M124" i="1"/>
  <c r="M137" i="1"/>
  <c r="M53" i="1"/>
  <c r="M54" i="1"/>
  <c r="M143" i="1"/>
  <c r="M123" i="1"/>
  <c r="M52" i="1"/>
  <c r="M79" i="1"/>
  <c r="M165" i="1"/>
  <c r="M150" i="1"/>
  <c r="M140" i="1"/>
  <c r="M134" i="1"/>
  <c r="M151" i="1"/>
  <c r="M135" i="1"/>
  <c r="M149" i="1"/>
  <c r="M178" i="1"/>
  <c r="M121" i="1"/>
  <c r="M120" i="1"/>
  <c r="M70" i="1" l="1"/>
  <c r="M187" i="1" s="1"/>
</calcChain>
</file>

<file path=xl/sharedStrings.xml><?xml version="1.0" encoding="utf-8"?>
<sst xmlns="http://schemas.openxmlformats.org/spreadsheetml/2006/main" count="900" uniqueCount="401">
  <si>
    <t>ar_code</t>
  </si>
  <si>
    <t>ar_numero</t>
  </si>
  <si>
    <t>ar_abrege</t>
  </si>
  <si>
    <t>C/L</t>
  </si>
  <si>
    <t>J</t>
  </si>
  <si>
    <t>DIFF</t>
  </si>
  <si>
    <t>0.5</t>
  </si>
  <si>
    <t>EauplatebouteilleenPET0.5L</t>
  </si>
  <si>
    <t>5184</t>
  </si>
  <si>
    <t>000100</t>
  </si>
  <si>
    <t>Table de réunion ronde 750xØ1000</t>
  </si>
  <si>
    <t>23</t>
  </si>
  <si>
    <t>000120</t>
  </si>
  <si>
    <t>Table de réunion ronde 750xØ1200</t>
  </si>
  <si>
    <t>31</t>
  </si>
  <si>
    <t>0607</t>
  </si>
  <si>
    <t>Chauffe gamelle 10/12 gamelles</t>
  </si>
  <si>
    <t>6</t>
  </si>
  <si>
    <t>019074</t>
  </si>
  <si>
    <t>Micro-ondes 700 Watt, 20 Litres</t>
  </si>
  <si>
    <t>019075</t>
  </si>
  <si>
    <t>Micro-ondes 1050 Watt &amp; gril 20 Litres</t>
  </si>
  <si>
    <t>020552</t>
  </si>
  <si>
    <t>Réfrigérateur KS118L E (anc. A++) - HELSINKI</t>
  </si>
  <si>
    <t>5</t>
  </si>
  <si>
    <t>020553</t>
  </si>
  <si>
    <t>Réfrigérateur KS130  E (anc. A++)</t>
  </si>
  <si>
    <t>10</t>
  </si>
  <si>
    <t>Plateau mélaminé 1200x800 - ELENA</t>
  </si>
  <si>
    <t>Plateau mélaminé 1400x800 - ELENA</t>
  </si>
  <si>
    <t>Plateau mélaminé 1600x800 - ELENA</t>
  </si>
  <si>
    <t>7</t>
  </si>
  <si>
    <t>Plateau mélaminé 1800x800mm - ELENA</t>
  </si>
  <si>
    <t>Plateau mélaminé 2000x800 - ELENA</t>
  </si>
  <si>
    <t>37</t>
  </si>
  <si>
    <t>Plateau mélaminé 2000x1000 - ELENA</t>
  </si>
  <si>
    <t>11</t>
  </si>
  <si>
    <t>Fauteuil simili cuir dossier haut - LEA</t>
  </si>
  <si>
    <t>16</t>
  </si>
  <si>
    <t>Climatiseur 9'000 BTU</t>
  </si>
  <si>
    <t>136987</t>
  </si>
  <si>
    <t>Réfrigerateur KS110 sans freezer - VOSTOK</t>
  </si>
  <si>
    <t>14</t>
  </si>
  <si>
    <t>149969</t>
  </si>
  <si>
    <t>Marqueurs pour tableau blanc</t>
  </si>
  <si>
    <t>3</t>
  </si>
  <si>
    <t>153703</t>
  </si>
  <si>
    <t>Tableau blanc magnétique 1200x1800</t>
  </si>
  <si>
    <t>1</t>
  </si>
  <si>
    <t>192491</t>
  </si>
  <si>
    <t>Tableau blanc magnétique 1200x1800 N</t>
  </si>
  <si>
    <t>800603</t>
  </si>
  <si>
    <t>Convecteur électrique 2000 W</t>
  </si>
  <si>
    <t>51</t>
  </si>
  <si>
    <t>3182612</t>
  </si>
  <si>
    <t>Effaceur pour tableau blanc</t>
  </si>
  <si>
    <t>3336009</t>
  </si>
  <si>
    <t>Corbeille à papier en plastique 14 L</t>
  </si>
  <si>
    <t>15</t>
  </si>
  <si>
    <t>4976053</t>
  </si>
  <si>
    <t>Tableau blanc magnétique 900x1200 - CASPER2</t>
  </si>
  <si>
    <t>5046763</t>
  </si>
  <si>
    <t>Rail magnétique 80x1000</t>
  </si>
  <si>
    <t>5118080</t>
  </si>
  <si>
    <t>Table polyvalente grise 750x800x800 - ELENA</t>
  </si>
  <si>
    <t>5118121</t>
  </si>
  <si>
    <t>Table polyvalente grise 750x1200x800 - ELENA</t>
  </si>
  <si>
    <t>67</t>
  </si>
  <si>
    <t>5118140</t>
  </si>
  <si>
    <t>Table polyvalente grise 750x1400x800 - ELENA</t>
  </si>
  <si>
    <t>50</t>
  </si>
  <si>
    <t>5118160</t>
  </si>
  <si>
    <t>Table polyvalente grise 750x1600x800 - ELENA</t>
  </si>
  <si>
    <t>38</t>
  </si>
  <si>
    <t>5118180</t>
  </si>
  <si>
    <t>Table polyvalente grise 750x1800x800 - ELENA</t>
  </si>
  <si>
    <t>5118200</t>
  </si>
  <si>
    <t>Table polyvalente grise 750x2000x800 - ELENA</t>
  </si>
  <si>
    <t>20</t>
  </si>
  <si>
    <t>5118201</t>
  </si>
  <si>
    <t>Table polyvalente grise 750x2000x1000 - ELENA</t>
  </si>
  <si>
    <t>5410110</t>
  </si>
  <si>
    <t>Caisson mobile métallique, 3 tiroirs - TYRION</t>
  </si>
  <si>
    <t>6010130</t>
  </si>
  <si>
    <t>Vestiaire métallique industrie 3 cases - JOSÉ</t>
  </si>
  <si>
    <t>6012340</t>
  </si>
  <si>
    <t>Vestiaire multi cases, 4 cases - ROBERTO</t>
  </si>
  <si>
    <t>6015100</t>
  </si>
  <si>
    <t>Armoire penderie grise 1950x920x420 - ULYS</t>
  </si>
  <si>
    <t>6016112</t>
  </si>
  <si>
    <t>Lit métallique à étage 1600x2008x980</t>
  </si>
  <si>
    <t>6016122</t>
  </si>
  <si>
    <t>Lit métallique individuel 1020x2008x980</t>
  </si>
  <si>
    <t>6017102</t>
  </si>
  <si>
    <t>Socle banc 60, vestiaire industrie propre</t>
  </si>
  <si>
    <t>6017103</t>
  </si>
  <si>
    <t>Socle banc 80, vestiaire industrie salissante</t>
  </si>
  <si>
    <t>44</t>
  </si>
  <si>
    <t>6017220</t>
  </si>
  <si>
    <t>Banc non empilable 400x1000x400 - GREG100</t>
  </si>
  <si>
    <t>6017221</t>
  </si>
  <si>
    <t>Banc non empilable 400x1500x400 - GREG150</t>
  </si>
  <si>
    <t>26</t>
  </si>
  <si>
    <t>6017222</t>
  </si>
  <si>
    <t>Banc non empilable 400x2000x400 - GREG200</t>
  </si>
  <si>
    <t>40</t>
  </si>
  <si>
    <t>6017251</t>
  </si>
  <si>
    <t>Grille à chaussures pour banc de 1500mm</t>
  </si>
  <si>
    <t>4</t>
  </si>
  <si>
    <t>6017252</t>
  </si>
  <si>
    <t>Grille à chaussures pour banc de 2000mm</t>
  </si>
  <si>
    <t>27</t>
  </si>
  <si>
    <t>6018524</t>
  </si>
  <si>
    <t>Aimants 30mm noir 10 pièces</t>
  </si>
  <si>
    <t>6110110</t>
  </si>
  <si>
    <t>Armoire portes battantes 1950x920x420 - FRANK</t>
  </si>
  <si>
    <t>6110111</t>
  </si>
  <si>
    <t>Armoire portes battantes 1950x920x420 - FRANK PLAT</t>
  </si>
  <si>
    <t>48</t>
  </si>
  <si>
    <t>6110120</t>
  </si>
  <si>
    <t>Armoire portes battantes 1800x800x380 - KLEIN</t>
  </si>
  <si>
    <t>6110138</t>
  </si>
  <si>
    <t>Bibliothèque métallique 1000x800x380</t>
  </si>
  <si>
    <t>17</t>
  </si>
  <si>
    <t>6110139</t>
  </si>
  <si>
    <t>Bibliothèque métallique 1200x920x420 - ESTEBAN</t>
  </si>
  <si>
    <t>6110140</t>
  </si>
  <si>
    <t>Bibliothèque métallique 1950x920x420 - FRANKY</t>
  </si>
  <si>
    <t>63</t>
  </si>
  <si>
    <t>6110141</t>
  </si>
  <si>
    <t>Bibliothèque métallique 1800x800x380</t>
  </si>
  <si>
    <t>6110145</t>
  </si>
  <si>
    <t>Armoire à plans métallique, 36 cases - FRED</t>
  </si>
  <si>
    <t>6110146</t>
  </si>
  <si>
    <t>Armoire à plans métallique, 20 cases - MARKUS M</t>
  </si>
  <si>
    <t>6110150</t>
  </si>
  <si>
    <t>Armoire portes battantes 1200x920x420</t>
  </si>
  <si>
    <t>6110160</t>
  </si>
  <si>
    <t>Armoire portes battantes 1000x800x380 - MICRO</t>
  </si>
  <si>
    <t>6111100</t>
  </si>
  <si>
    <t>Armoire rideaux métallique 1950x1200x450 - ROLO</t>
  </si>
  <si>
    <t>6111120</t>
  </si>
  <si>
    <t>Armoire rideaux métallique 1350x1200x450 - ROLITO</t>
  </si>
  <si>
    <t>6111150</t>
  </si>
  <si>
    <t>Armoire rideaux métallique 750x1200x450 - SONIA</t>
  </si>
  <si>
    <t>6910951</t>
  </si>
  <si>
    <t>Radiateur à bain d'huile 1500W</t>
  </si>
  <si>
    <t>Porte-manteaux métallique mural 6 crochets - HNG6</t>
  </si>
  <si>
    <t>613222200000</t>
  </si>
  <si>
    <t>Bloc multiprise Alu</t>
  </si>
  <si>
    <t>100013-W</t>
  </si>
  <si>
    <t>Plateau mélaminé 1600x800 Blanc</t>
  </si>
  <si>
    <t>1468040W</t>
  </si>
  <si>
    <t>Lampe sur pied LED 80W</t>
  </si>
  <si>
    <t>15310901036-120</t>
  </si>
  <si>
    <t>Etagère métallique 1200x420</t>
  </si>
  <si>
    <t>15310901036-2</t>
  </si>
  <si>
    <t>Crochet en métal pour banc vestiaire</t>
  </si>
  <si>
    <t>15310901036-3</t>
  </si>
  <si>
    <t>Crochet en PU pour banc vestiaire</t>
  </si>
  <si>
    <t>15310901036-80</t>
  </si>
  <si>
    <t>Etagère métallique 800x380</t>
  </si>
  <si>
    <t>15310901036-92</t>
  </si>
  <si>
    <t>Etagère métallique 920x420</t>
  </si>
  <si>
    <t>1850AR40D2</t>
  </si>
  <si>
    <t>Fauteuil mécanisme synchrone - ELOISA</t>
  </si>
  <si>
    <t>353-4029</t>
  </si>
  <si>
    <t>Fauteuil ergonomique 353-4029 Giroflex noir</t>
  </si>
  <si>
    <t>353-4029-GEN</t>
  </si>
  <si>
    <t>Fauteuil ergonomique 353-4029 Giroflex</t>
  </si>
  <si>
    <t>434-3019-C2G</t>
  </si>
  <si>
    <t>Siège ergonomique 434 2 GO</t>
  </si>
  <si>
    <t>6010120-5010</t>
  </si>
  <si>
    <t>Vestiaire métallique industrie gris/bleu - CARLOS</t>
  </si>
  <si>
    <t>6010120-7035</t>
  </si>
  <si>
    <t>Vestiaire métallique industrie gris/gris - BILEL</t>
  </si>
  <si>
    <t>6010130-7035</t>
  </si>
  <si>
    <t>Vestiaire métallique industrie 3 cases - SAMY</t>
  </si>
  <si>
    <t>6011120-5010</t>
  </si>
  <si>
    <t>Vestiaire métallique ind. salissant - RUBEN</t>
  </si>
  <si>
    <t>6016122_CAPS</t>
  </si>
  <si>
    <t>Bouchons de lit métallique individuel</t>
  </si>
  <si>
    <t>6017300-1</t>
  </si>
  <si>
    <t>Banc vestiaire 1700x1000x400, patères PU</t>
  </si>
  <si>
    <t>6017301-1</t>
  </si>
  <si>
    <t>Banc vestiaire 1700x1500x400, patères PU</t>
  </si>
  <si>
    <t>6017302-1</t>
  </si>
  <si>
    <t>Banc vestiaire 1700x2000x400, patères PU</t>
  </si>
  <si>
    <t>6110145-6110146</t>
  </si>
  <si>
    <t>Armoire à plans métallique, 36 cases - FRED II</t>
  </si>
  <si>
    <t>78707-2B</t>
  </si>
  <si>
    <t>Banc pliable 2200 - VIENA</t>
  </si>
  <si>
    <t>59</t>
  </si>
  <si>
    <t>AC-LB-004</t>
  </si>
  <si>
    <t>Lave botte</t>
  </si>
  <si>
    <t>9</t>
  </si>
  <si>
    <t>ADAPTATEUR</t>
  </si>
  <si>
    <t>Adaptateur fixe EU-CH T11</t>
  </si>
  <si>
    <t>ALISSIA</t>
  </si>
  <si>
    <t>Fauteuil avec accoudoirs dossier mesh - ALISSIA</t>
  </si>
  <si>
    <t>BASYSK-2</t>
  </si>
  <si>
    <t>Matelas en mousse 2000x900x130</t>
  </si>
  <si>
    <t>BETTINA</t>
  </si>
  <si>
    <t>Fauteuil Profim Violle 130F</t>
  </si>
  <si>
    <t>2</t>
  </si>
  <si>
    <t>BOXRUND120</t>
  </si>
  <si>
    <t>Table de réunion ronde 725xØ1200</t>
  </si>
  <si>
    <t>C5C08XA-C0Z080</t>
  </si>
  <si>
    <t>Armoire vestiaire avec rail métallique</t>
  </si>
  <si>
    <t>CADENAS</t>
  </si>
  <si>
    <t>Cadenas</t>
  </si>
  <si>
    <t>CGM320</t>
  </si>
  <si>
    <t>Table de réunion (12 places)</t>
  </si>
  <si>
    <t>CHR029005</t>
  </si>
  <si>
    <t>Chaise en bois piétement noir - KAREN</t>
  </si>
  <si>
    <t>82</t>
  </si>
  <si>
    <t>CLARA2</t>
  </si>
  <si>
    <t>Chaise en bois piétement noir - CLARA2</t>
  </si>
  <si>
    <t>CZM100M1M</t>
  </si>
  <si>
    <t>Table de conférence diam. 1000x720</t>
  </si>
  <si>
    <t>CZM120M1M</t>
  </si>
  <si>
    <t>Table de conférence diam. 1200x720 - JESSIKA</t>
  </si>
  <si>
    <t>CZM120NM</t>
  </si>
  <si>
    <t>Table de conférence diam. 1200x720</t>
  </si>
  <si>
    <t>DGZ009</t>
  </si>
  <si>
    <t>Bloc de prises électriques</t>
  </si>
  <si>
    <t>DJP121</t>
  </si>
  <si>
    <t>Plateau blanc pour B-ACTIVE 25x1200x800</t>
  </si>
  <si>
    <t>DJP121-M1</t>
  </si>
  <si>
    <t>DJP161</t>
  </si>
  <si>
    <t>Plateau pour B-ACTIVE 25x1600x800</t>
  </si>
  <si>
    <t>DJP161-M1</t>
  </si>
  <si>
    <t>DJT100-EG-CH</t>
  </si>
  <si>
    <t>Châssis pour table électrique 680-1150x1000x600</t>
  </si>
  <si>
    <t>DJT100-F</t>
  </si>
  <si>
    <t>DNA160UM1M</t>
  </si>
  <si>
    <t>Bureau droit mélaminé 740x1600x800</t>
  </si>
  <si>
    <t>46</t>
  </si>
  <si>
    <t>DNA180UM1M</t>
  </si>
  <si>
    <t>Bureau droit mélaminé 740x1800x800</t>
  </si>
  <si>
    <t>DNA180UNM</t>
  </si>
  <si>
    <t>DNC080UM1M</t>
  </si>
  <si>
    <t>Retour de bureau OK 740x800x600</t>
  </si>
  <si>
    <t>DNF632M1M1MQ</t>
  </si>
  <si>
    <t>Caisson mobile mélaminé 3 tiroirs 560x428x600</t>
  </si>
  <si>
    <t>49</t>
  </si>
  <si>
    <t>DODO</t>
  </si>
  <si>
    <t>Oreiller 800x800, polyester, lavable 60°, blanc</t>
  </si>
  <si>
    <t>DOMINO160</t>
  </si>
  <si>
    <t>Table pliante T 750x1600x800 - OCCASION</t>
  </si>
  <si>
    <t>DOMINO180</t>
  </si>
  <si>
    <t>Table pliante T 750x1800x800 - OCCASION</t>
  </si>
  <si>
    <t>DZM242-I-ZNZ010-M1M</t>
  </si>
  <si>
    <t>Table de conférence pieds en T 740x2400x1200</t>
  </si>
  <si>
    <t>DZP120</t>
  </si>
  <si>
    <t>Plateau mélaminé blanc 1200x800mm</t>
  </si>
  <si>
    <t>DZP168</t>
  </si>
  <si>
    <t>Plateau mélaminé 1600x800mm</t>
  </si>
  <si>
    <t>DZP188M1B</t>
  </si>
  <si>
    <t>Plateau mélaminé blanc 1800x800</t>
  </si>
  <si>
    <t>DZT146-I-DZP168-M1M</t>
  </si>
  <si>
    <t>Table de bureau pieds en T 740x1600x800 blanc</t>
  </si>
  <si>
    <t>DZT146-I-DZP188</t>
  </si>
  <si>
    <t>Table de bureau pieds en T 740x1800x800</t>
  </si>
  <si>
    <t>DZT146-I-DZP188-M1M</t>
  </si>
  <si>
    <t>Table de bureau pieds en T 740x1800x800 blanc</t>
  </si>
  <si>
    <t>ECHANMEL</t>
  </si>
  <si>
    <t>Carte d'échantillons mélamine</t>
  </si>
  <si>
    <t>ECHANPLA</t>
  </si>
  <si>
    <t>Carte d'échantillons placage</t>
  </si>
  <si>
    <t>EIFFEL</t>
  </si>
  <si>
    <t>Porte manteaux noir avec porte parapluie - EIFFEL</t>
  </si>
  <si>
    <t>ET223(IB)</t>
  </si>
  <si>
    <t>Structure ajustable table électrique 580-1230</t>
  </si>
  <si>
    <t>103</t>
  </si>
  <si>
    <t>ET223A(IB)</t>
  </si>
  <si>
    <t>30</t>
  </si>
  <si>
    <t>EUROPAL</t>
  </si>
  <si>
    <t>Palette EURO</t>
  </si>
  <si>
    <t>FEET5118160</t>
  </si>
  <si>
    <t>FICHE-CHN</t>
  </si>
  <si>
    <t>Fiche électrique Suisse noire</t>
  </si>
  <si>
    <t>FOOTLESS</t>
  </si>
  <si>
    <t>Vestiaire métallique 2 portes</t>
  </si>
  <si>
    <t>GARTEN2</t>
  </si>
  <si>
    <t>Set 1 table + 2 bancs pliables 2200 - GARTEN2</t>
  </si>
  <si>
    <t>12</t>
  </si>
  <si>
    <t>HERCULES</t>
  </si>
  <si>
    <t>Rayonnage étagère à charge lourde</t>
  </si>
  <si>
    <t>HOUSS</t>
  </si>
  <si>
    <t>Housse, blanc, qualité Jersey</t>
  </si>
  <si>
    <t>ISO001</t>
  </si>
  <si>
    <t>Chaise visiteur en tissu noir - ISIS</t>
  </si>
  <si>
    <t>ISO008</t>
  </si>
  <si>
    <t>Chaise en bois piétement noir - CLARA</t>
  </si>
  <si>
    <t>JULIE</t>
  </si>
  <si>
    <t>Couette 1350x2000mm Polyester</t>
  </si>
  <si>
    <t>KARTOP</t>
  </si>
  <si>
    <t>Plateau mélaminé 1600x800  pour table KAROLINA</t>
  </si>
  <si>
    <t>KARTOP HE</t>
  </si>
  <si>
    <t>KEY-TYRION</t>
  </si>
  <si>
    <t>Clé pour caisson mobile Tyrion 5410110</t>
  </si>
  <si>
    <t>KZ1000100WSW</t>
  </si>
  <si>
    <t>Cuisine compacte - évier à gauche</t>
  </si>
  <si>
    <t>KZ1000101WSW</t>
  </si>
  <si>
    <t>Cuisine compacte - évier à droite</t>
  </si>
  <si>
    <t>LI-BO-100-PU</t>
  </si>
  <si>
    <t>Lisse en bois 5 crochets PU 1000</t>
  </si>
  <si>
    <t>LI-BO-150-PU</t>
  </si>
  <si>
    <t>Lisse en bois 7 crochets PU 1500</t>
  </si>
  <si>
    <t>107</t>
  </si>
  <si>
    <t>LI-BO-200-PU</t>
  </si>
  <si>
    <t>Lisse en bois 9 crochets PU 2000</t>
  </si>
  <si>
    <t>NX7262-911</t>
  </si>
  <si>
    <t>Lampe de bureau à LED avec variateur intégré</t>
  </si>
  <si>
    <t>OCC136987</t>
  </si>
  <si>
    <t>Réfrigerateur KS110 sans freezer - VOSTOK OCC</t>
  </si>
  <si>
    <t>OCCALISSIA</t>
  </si>
  <si>
    <t>OCCCHAISERA</t>
  </si>
  <si>
    <t>Fauteuil de bureau noir occasion</t>
  </si>
  <si>
    <t>OCCCOM090</t>
  </si>
  <si>
    <t>Table de réunion ronde 740xØ900</t>
  </si>
  <si>
    <t>OCCISIS</t>
  </si>
  <si>
    <t>OCCRECMIX</t>
  </si>
  <si>
    <t>Récupération mobilier</t>
  </si>
  <si>
    <t>OCCTA-PL-004</t>
  </si>
  <si>
    <t>Table pliante H  740x1600x800 - KIRA OCC</t>
  </si>
  <si>
    <t>OCCVITRAMEDA</t>
  </si>
  <si>
    <t>Fauteuil de bureau Alberto Meda Vitra</t>
  </si>
  <si>
    <t>OCCX5N101A-X0Z100</t>
  </si>
  <si>
    <t>Bibliothèque mélaminé 1954x1000x425</t>
  </si>
  <si>
    <t>PAOLA3</t>
  </si>
  <si>
    <t>Chaise dactylo noire avec accoudoirs-PAOLA3</t>
  </si>
  <si>
    <t>PMKALOCK</t>
  </si>
  <si>
    <t>Serrure à  moraillon  pour cadenas vestiaires M</t>
  </si>
  <si>
    <t>PMKALOCKFILECUP</t>
  </si>
  <si>
    <t>Serrure à clef pour armoire métallique</t>
  </si>
  <si>
    <t>PMKALOCKKEY</t>
  </si>
  <si>
    <t>Serrure à clef pour vestiaire</t>
  </si>
  <si>
    <t>PSR532M1MX</t>
  </si>
  <si>
    <t>Caisson mobile 3 tiroirs 510x415x500</t>
  </si>
  <si>
    <t>RE-CB-002</t>
  </si>
  <si>
    <t>Chaise en bois piétement marron KAREN M</t>
  </si>
  <si>
    <t>74</t>
  </si>
  <si>
    <t>RE-SI-014</t>
  </si>
  <si>
    <t>Chaise coquille plastique noir</t>
  </si>
  <si>
    <t>RE-SI-022</t>
  </si>
  <si>
    <t>RONRON</t>
  </si>
  <si>
    <t>Draps set oreiller 800x800 - housse1350x2000</t>
  </si>
  <si>
    <t>RUBENDOOR</t>
  </si>
  <si>
    <t>Porte pour vestiaire RUBEN</t>
  </si>
  <si>
    <t>RUBENSEP</t>
  </si>
  <si>
    <t>Séparation interne pour vestiaire RUBEN</t>
  </si>
  <si>
    <t>SARA2</t>
  </si>
  <si>
    <t>Chaise pliante métal argenté assise noire - SARA2</t>
  </si>
  <si>
    <t>SARA3</t>
  </si>
  <si>
    <t>Chaise pliante métal noir assise noire - SARA3</t>
  </si>
  <si>
    <t>SEMINA</t>
  </si>
  <si>
    <t>Siège de direction Hag Tribute 9031</t>
  </si>
  <si>
    <t>SIENA</t>
  </si>
  <si>
    <t>Porte manteaux noir avec porte parapluie - SIENA</t>
  </si>
  <si>
    <t>47</t>
  </si>
  <si>
    <t>STEFANIA</t>
  </si>
  <si>
    <t>Chaise en bois piétement noir - KAREN II</t>
  </si>
  <si>
    <t>SUC010+SZZ101-A-C14GM8</t>
  </si>
  <si>
    <t>Fauteuil de travail noir OFELIA</t>
  </si>
  <si>
    <t>TA-PL-005</t>
  </si>
  <si>
    <t>Table pliante T 740x1600x800 - KAROLINA</t>
  </si>
  <si>
    <t>TS-3-108-B5G</t>
  </si>
  <si>
    <t>Sucre en stick 1000x3g - SWEET</t>
  </si>
  <si>
    <t>TYRKEYLOCK</t>
  </si>
  <si>
    <t>Serrure à clef pour caisson mobile Tyrion</t>
  </si>
  <si>
    <t>VD-318RW</t>
  </si>
  <si>
    <t>Réfrigérateur VD318RW A++ avec freezer</t>
  </si>
  <si>
    <t>VENISE</t>
  </si>
  <si>
    <t>Table cafétéria aluminium 720-1120xØ600 - VENISE</t>
  </si>
  <si>
    <t>VS-337L</t>
  </si>
  <si>
    <t>Réfrigérateur VS337 sans freezer</t>
  </si>
  <si>
    <t>ZNZ010</t>
  </si>
  <si>
    <t>Structure métallique pour passage de câbles</t>
  </si>
  <si>
    <t>ZURICH</t>
  </si>
  <si>
    <t>Tabouret en Z, pied métallique, assise PVC noir</t>
  </si>
  <si>
    <t>ZZZ004</t>
  </si>
  <si>
    <t>Plumier pour caisson mobile 35x335x235</t>
  </si>
  <si>
    <t>ZZZ006</t>
  </si>
  <si>
    <t>Plumier pour caisson mobile 25x368x250</t>
  </si>
  <si>
    <t>Matériel gratuit</t>
  </si>
  <si>
    <t>Aucune idée de ce que c'est</t>
  </si>
  <si>
    <t>Article devrait être DJP121-M1</t>
  </si>
  <si>
    <t>Contrôler stock !</t>
  </si>
  <si>
    <t>jamais acheté / contrôler stock</t>
  </si>
  <si>
    <t>Valeur x 1.3</t>
  </si>
  <si>
    <t>Commentaire</t>
  </si>
  <si>
    <t>Promerka SA</t>
  </si>
  <si>
    <t>Pieds de nivellement pour table 5118160 4 pcs</t>
  </si>
  <si>
    <t>Valeur</t>
  </si>
  <si>
    <t>Valeur total</t>
  </si>
  <si>
    <t>Valeur stock au 31.12.2022</t>
  </si>
  <si>
    <t xml:space="preserve">Valeur CHF </t>
  </si>
  <si>
    <t>Valeur €</t>
  </si>
  <si>
    <t>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</si>
</sst>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2" fontId="2" fillId="0" borderId="0" xfId="0" applyNumberFormat="1" applyFont="1"/>
    <xf numFmtId="0" fontId="2" fillId="0" borderId="0" xfId="0" applyFont="1"/>
    <xf numFmtId="2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2" fontId="0" fillId="0" borderId="0" xfId="0" applyNumberFormat="1" applyFont="1" applyAlignment="1">
      <alignment horizontal="right"/>
    </xf>
  </cellXfs>
  <cellStyles count="1">
    <cellStyle name="Normal" xfId="0" builtinId="0"/>
  </cellStyles>
  <dxfs count="28"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Style de tableau 1" pivot="0" count="0" xr9:uid="{846A2EA1-6567-4B92-B28D-FB2040CBA7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AA2513-C5CC-4A06-B400-531BD3AD157B}" name="Tableau1" displayName="Tableau1" ref="A5:M185" totalsRowShown="0" dataDxfId="27">
  <autoFilter ref="A5:M185" xr:uid="{5F7B1EF3-01E2-4D82-8FCF-883A73EBB2F1}">
    <filterColumn colId="5">
      <filters>
        <filter val="1"/>
        <filter val="10"/>
        <filter val="103"/>
        <filter val="1037"/>
        <filter val="107"/>
        <filter val="11"/>
        <filter val="118"/>
        <filter val="12"/>
        <filter val="122"/>
        <filter val="13"/>
        <filter val="1311"/>
        <filter val="14"/>
        <filter val="146"/>
        <filter val="15"/>
        <filter val="155"/>
        <filter val="16"/>
        <filter val="17"/>
        <filter val="18"/>
        <filter val="19.25"/>
        <filter val="2"/>
        <filter val="20"/>
        <filter val="200"/>
        <filter val="21"/>
        <filter val="22"/>
        <filter val="23"/>
        <filter val="24"/>
        <filter val="26"/>
        <filter val="27"/>
        <filter val="28"/>
        <filter val="29"/>
        <filter val="3"/>
        <filter val="30"/>
        <filter val="31"/>
        <filter val="32"/>
        <filter val="36"/>
        <filter val="38"/>
        <filter val="383"/>
        <filter val="4"/>
        <filter val="4.75"/>
        <filter val="40"/>
        <filter val="44"/>
        <filter val="45"/>
        <filter val="46"/>
        <filter val="47"/>
        <filter val="48"/>
        <filter val="49"/>
        <filter val="5"/>
        <filter val="50"/>
        <filter val="51"/>
        <filter val="5184"/>
        <filter val="52"/>
        <filter val="53"/>
        <filter val="56"/>
        <filter val="58"/>
        <filter val="59"/>
        <filter val="6"/>
        <filter val="62"/>
        <filter val="63"/>
        <filter val="64"/>
        <filter val="66"/>
        <filter val="67"/>
        <filter val="7"/>
        <filter val="70"/>
        <filter val="74"/>
        <filter val="76"/>
        <filter val="79"/>
        <filter val="8"/>
        <filter val="80"/>
        <filter val="81"/>
        <filter val="82"/>
        <filter val="83"/>
        <filter val="9"/>
        <filter val="90"/>
        <filter val="92"/>
        <filter val="94"/>
        <filter val="96"/>
      </filters>
    </filterColumn>
  </autoFilter>
  <sortState xmlns:xlrd2="http://schemas.microsoft.com/office/spreadsheetml/2017/richdata2" ref="A6:M185">
    <sortCondition ref="C5:C185"/>
  </sortState>
  <tableColumns count="13">
    <tableColumn id="1" xr3:uid="{E6C20B2F-79A4-40F5-B3DB-D0AC6E11AC17}" name="ar_code" dataDxfId="26"/>
    <tableColumn id="2" xr3:uid="{DC3FEA40-9AA1-4D62-9B9C-D3E8A7B22D43}" name="ar_numero" dataDxfId="25"/>
    <tableColumn id="3" xr3:uid="{A7AA2670-B9D0-43C7-87F8-D5BE9AA694C8}" name="ar_abrege" dataDxfId="24"/>
    <tableColumn id="4" xr3:uid="{BF367D53-9D00-430B-AF29-A791E2851255}" name="C/L" dataDxfId="23"/>
    <tableColumn id="5" xr3:uid="{A1B84C42-9E02-4A0A-B30D-5A389BB96B76}" name="J" dataDxfId="22"/>
    <tableColumn id="6" xr3:uid="{E8BF6D31-31E8-41C5-B674-B33BBEBD8399}" name="Quantité" dataDxfId="21"/>
    <tableColumn id="7" xr3:uid="{57861AD4-3BF6-40A9-91A5-D5C9AF8C1221}" name="DIFF" dataDxfId="20"/>
    <tableColumn id="8" xr3:uid="{462428F5-EEA3-4F93-88CF-DA7BC9BBD5A3}" name="Valeur" dataDxfId="19"/>
    <tableColumn id="14" xr3:uid="{B0AC8BCE-1413-4C97-A97D-447CB1255DAF}" name="Valeur CHF " dataDxfId="18"/>
    <tableColumn id="13" xr3:uid="{DE871586-0B5F-4FA2-8FCB-0CE2AB8ED704}" name="Valeur €" dataDxfId="17"/>
    <tableColumn id="15" xr3:uid="{4DAB60EA-40CD-4577-9635-598D84612138}" name="Valeur total" dataDxfId="16">
      <calculatedColumnFormula>IF(Tableau1[[#This Row],[Valeur CHF ]]&gt;0,Tableau1[[#This Row],[Quantité]]*Tableau1[[#This Row],[Valeur]],Tableau1[[#This Row],[Quantité]]*Tableau1[[#This Row],[Valeur €]])</calculatedColumnFormula>
    </tableColumn>
    <tableColumn id="10" xr3:uid="{028A4479-B628-4FA4-96B2-7FF563840594}" name="Commentaire" dataDxfId="15"/>
    <tableColumn id="12" xr3:uid="{969454AF-3535-4504-98D7-4497B67CD006}" name="Valeur x 1.3" dataDxfId="14">
      <calculatedColumnFormula>#REF!*1.3</calculatedColumnFormula>
    </tableColumn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EFA6F6-2DEC-4BB3-9493-B653B3DCD7FA}" name="Tableau13" displayName="Tableau13" ref="A5:M185" totalsRowShown="0" dataDxfId="13">
  <autoFilter ref="A5:M185" xr:uid="{5F7B1EF3-01E2-4D82-8FCF-883A73EBB2F1}">
    <filterColumn colId="5">
      <filters>
        <filter val="1"/>
        <filter val="10"/>
        <filter val="103"/>
        <filter val="1037"/>
        <filter val="107"/>
        <filter val="11"/>
        <filter val="118"/>
        <filter val="12"/>
        <filter val="122"/>
        <filter val="13"/>
        <filter val="1311"/>
        <filter val="14"/>
        <filter val="146"/>
        <filter val="15"/>
        <filter val="155"/>
        <filter val="16"/>
        <filter val="17"/>
        <filter val="18"/>
        <filter val="19.25"/>
        <filter val="2"/>
        <filter val="20"/>
        <filter val="200"/>
        <filter val="21"/>
        <filter val="22"/>
        <filter val="23"/>
        <filter val="24"/>
        <filter val="26"/>
        <filter val="27"/>
        <filter val="28"/>
        <filter val="29"/>
        <filter val="3"/>
        <filter val="30"/>
        <filter val="31"/>
        <filter val="32"/>
        <filter val="36"/>
        <filter val="38"/>
        <filter val="383"/>
        <filter val="4"/>
        <filter val="4.75"/>
        <filter val="40"/>
        <filter val="44"/>
        <filter val="45"/>
        <filter val="46"/>
        <filter val="47"/>
        <filter val="48"/>
        <filter val="49"/>
        <filter val="5"/>
        <filter val="50"/>
        <filter val="51"/>
        <filter val="5184"/>
        <filter val="52"/>
        <filter val="53"/>
        <filter val="56"/>
        <filter val="58"/>
        <filter val="59"/>
        <filter val="6"/>
        <filter val="62"/>
        <filter val="63"/>
        <filter val="64"/>
        <filter val="66"/>
        <filter val="67"/>
        <filter val="7"/>
        <filter val="70"/>
        <filter val="74"/>
        <filter val="76"/>
        <filter val="79"/>
        <filter val="8"/>
        <filter val="80"/>
        <filter val="81"/>
        <filter val="82"/>
        <filter val="83"/>
        <filter val="9"/>
        <filter val="90"/>
        <filter val="92"/>
        <filter val="94"/>
        <filter val="96"/>
      </filters>
    </filterColumn>
  </autoFilter>
  <sortState xmlns:xlrd2="http://schemas.microsoft.com/office/spreadsheetml/2017/richdata2" ref="A6:M185">
    <sortCondition ref="C5:C185"/>
  </sortState>
  <tableColumns count="13">
    <tableColumn id="1" xr3:uid="{ADA125A3-51E8-4D98-8FE2-8CC0CA3579C0}" name="ar_code" dataDxfId="12"/>
    <tableColumn id="2" xr3:uid="{ED7957AF-1250-4662-9EF3-59C0C30A4CEC}" name="ar_numero" dataDxfId="11"/>
    <tableColumn id="3" xr3:uid="{DFCC9C11-14C5-467B-871A-0401252D8B3D}" name="ar_abrege" dataDxfId="10"/>
    <tableColumn id="4" xr3:uid="{C0D5FB29-9E08-4826-8A0C-DC0A49E65DF7}" name="C/L" dataDxfId="9"/>
    <tableColumn id="5" xr3:uid="{437EA011-A0F9-4ADB-83A5-D05883E38755}" name="J" dataDxfId="8"/>
    <tableColumn id="6" xr3:uid="{2F4A2F77-8F0A-44B8-86B0-D20F319EC1AE}" name="Quantité" dataDxfId="7"/>
    <tableColumn id="7" xr3:uid="{51EB412B-2F04-421B-83AB-C5F148D3057B}" name="DIFF" dataDxfId="6"/>
    <tableColumn id="8" xr3:uid="{DA738E67-2C26-4E76-87F0-422EF9E4A809}" name="Valeur" dataDxfId="5"/>
    <tableColumn id="14" xr3:uid="{7B249135-C080-441A-9D93-8DA334F23F5A}" name="Valeur CHF " dataDxfId="4"/>
    <tableColumn id="13" xr3:uid="{167102AD-67AA-40A8-BD45-1CB3051E2125}" name="Valeur €" dataDxfId="3"/>
    <tableColumn id="15" xr3:uid="{348D7EE8-DF14-4B97-9DF5-FCF1DD57CE7D}" name="Valeur total" dataDxfId="2">
      <calculatedColumnFormula>IF(Tableau13[[#This Row],[Valeur CHF ]]&gt;0,Tableau13[[#This Row],[Quantité]]*Tableau13[[#This Row],[Valeur]],Tableau13[[#This Row],[Quantité]]*Tableau13[[#This Row],[Valeur €]])</calculatedColumnFormula>
    </tableColumn>
    <tableColumn id="10" xr3:uid="{96338EC4-9A23-495F-A133-09F7F3E0D9EB}" name="Commentaire" dataDxfId="1"/>
    <tableColumn id="12" xr3:uid="{3B7A3D73-FF82-42A2-8FCD-3FB432139477}" name="Valeur x 1.3" dataDxfId="0">
      <calculatedColumnFormula>#REF!*1.3</calculatedColumnFormula>
    </tableColumn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F5B2-5D0E-408A-A7DA-D4EB3B5EECF3}">
  <sheetPr>
    <pageSetUpPr fitToPage="1"/>
  </sheetPr>
  <dimension ref="A1:M187"/>
  <sheetViews>
    <sheetView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baseColWidth="10" defaultRowHeight="15" x14ac:dyDescent="0.25"/>
  <cols>
    <col min="1" max="1" width="27.5703125" customWidth="1"/>
    <col min="2" max="2" width="12.85546875" customWidth="1"/>
    <col min="3" max="3" width="56.7109375" customWidth="1"/>
    <col min="4" max="5" width="0" hidden="1" customWidth="1"/>
    <col min="6" max="6" width="11.42578125" style="10"/>
    <col min="7" max="7" width="11.42578125" hidden="1" customWidth="1"/>
    <col min="8" max="8" width="14.85546875" style="11" customWidth="1"/>
    <col min="9" max="10" width="13.140625" style="11" hidden="1" customWidth="1"/>
    <col min="11" max="11" width="14.85546875" style="12" customWidth="1"/>
    <col min="12" max="12" width="31.5703125" hidden="1" customWidth="1"/>
    <col min="13" max="13" width="0" hidden="1" customWidth="1"/>
  </cols>
  <sheetData>
    <row r="1" spans="1:13" s="3" customFormat="1" x14ac:dyDescent="0.25">
      <c r="A1" s="6" t="s">
        <v>393</v>
      </c>
      <c r="F1" s="10"/>
      <c r="H1" s="11"/>
      <c r="I1" s="11"/>
      <c r="J1" s="11"/>
      <c r="K1" s="12"/>
    </row>
    <row r="2" spans="1:13" s="3" customFormat="1" x14ac:dyDescent="0.25">
      <c r="A2" s="6" t="s">
        <v>397</v>
      </c>
      <c r="F2" s="10"/>
      <c r="H2" s="11"/>
      <c r="I2" s="11"/>
      <c r="J2" s="11"/>
      <c r="K2" s="12"/>
    </row>
    <row r="3" spans="1:13" s="3" customFormat="1" x14ac:dyDescent="0.25">
      <c r="F3" s="10"/>
      <c r="H3" s="11"/>
      <c r="I3" s="11"/>
      <c r="J3" s="11"/>
      <c r="K3" s="12"/>
    </row>
    <row r="4" spans="1:13" s="3" customFormat="1" x14ac:dyDescent="0.25">
      <c r="F4" s="10"/>
      <c r="H4" s="11"/>
      <c r="I4" s="11"/>
      <c r="J4" s="11"/>
      <c r="K4" s="12"/>
    </row>
    <row r="5" spans="1:13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s="10" t="s">
        <v>400</v>
      </c>
      <c r="G5" t="s">
        <v>5</v>
      </c>
      <c r="H5" s="11" t="s">
        <v>395</v>
      </c>
      <c r="I5" s="11" t="s">
        <v>398</v>
      </c>
      <c r="J5" s="11" t="s">
        <v>399</v>
      </c>
      <c r="K5" s="12" t="s">
        <v>396</v>
      </c>
      <c r="L5" t="s">
        <v>392</v>
      </c>
      <c r="M5" t="s">
        <v>391</v>
      </c>
    </row>
    <row r="6" spans="1:13" x14ac:dyDescent="0.25">
      <c r="A6" s="13" t="s">
        <v>196</v>
      </c>
      <c r="B6" s="13">
        <v>3771</v>
      </c>
      <c r="C6" s="13" t="s">
        <v>197</v>
      </c>
      <c r="D6" s="1" t="s">
        <v>102</v>
      </c>
      <c r="E6" s="1">
        <v>0</v>
      </c>
      <c r="F6" s="14">
        <v>26</v>
      </c>
      <c r="G6" s="1">
        <v>0</v>
      </c>
      <c r="H6" s="11">
        <v>4.5960000000000001</v>
      </c>
      <c r="I6" s="15">
        <v>4.5960000000000001</v>
      </c>
      <c r="J6" s="15"/>
      <c r="K6" s="16">
        <f>IF(Tableau1[[#This Row],[Valeur CHF ]]&gt;0,Tableau1[[#This Row],[Quantité]]*Tableau1[[#This Row],[Valeur]],Tableau1[[#This Row],[Quantité]]*Tableau1[[#This Row],[Valeur €]])</f>
        <v>119.49600000000001</v>
      </c>
      <c r="L6" s="2"/>
      <c r="M6" s="4" t="e">
        <f>#REF!*1.3</f>
        <v>#REF!</v>
      </c>
    </row>
    <row r="7" spans="1:13" x14ac:dyDescent="0.25">
      <c r="A7" s="13" t="s">
        <v>112</v>
      </c>
      <c r="B7" s="13">
        <v>935</v>
      </c>
      <c r="C7" s="13" t="s">
        <v>113</v>
      </c>
      <c r="D7" s="1">
        <v>31</v>
      </c>
      <c r="E7" s="1">
        <v>0</v>
      </c>
      <c r="F7" s="14">
        <v>31</v>
      </c>
      <c r="G7" s="1">
        <v>-1</v>
      </c>
      <c r="H7" s="11">
        <v>3.25</v>
      </c>
      <c r="I7" s="15">
        <v>3.25</v>
      </c>
      <c r="J7" s="15"/>
      <c r="K7" s="16">
        <f>IF(Tableau1[[#This Row],[Valeur CHF ]]&gt;0,Tableau1[[#This Row],[Quantité]]*Tableau1[[#This Row],[Valeur]],Tableau1[[#This Row],[Quantité]]*Tableau1[[#This Row],[Valeur €]])</f>
        <v>100.75</v>
      </c>
      <c r="L7" s="2"/>
      <c r="M7" s="4" t="e">
        <f>#REF!*1.3</f>
        <v>#REF!</v>
      </c>
    </row>
    <row r="8" spans="1:13" x14ac:dyDescent="0.25">
      <c r="A8" s="13" t="s">
        <v>133</v>
      </c>
      <c r="B8" s="13">
        <v>3033</v>
      </c>
      <c r="C8" s="13" t="s">
        <v>134</v>
      </c>
      <c r="D8" s="1">
        <v>3</v>
      </c>
      <c r="E8" s="1">
        <v>0</v>
      </c>
      <c r="F8" s="14">
        <v>6</v>
      </c>
      <c r="G8" s="1">
        <v>-9</v>
      </c>
      <c r="H8" s="11">
        <v>186.97920833000001</v>
      </c>
      <c r="I8" s="15">
        <v>186.97920833000001</v>
      </c>
      <c r="J8" s="19"/>
      <c r="K8" s="16">
        <f>IF(Tableau1[[#This Row],[Valeur CHF ]]&gt;0,Tableau1[[#This Row],[Quantité]]*Tableau1[[#This Row],[Valeur]],Tableau1[[#This Row],[Quantité]]*Tableau1[[#This Row],[Valeur €]])</f>
        <v>1121.87524998</v>
      </c>
      <c r="L8" s="2"/>
      <c r="M8" s="4" t="e">
        <f>#REF!*1.3</f>
        <v>#REF!</v>
      </c>
    </row>
    <row r="9" spans="1:13" x14ac:dyDescent="0.25">
      <c r="A9" s="13" t="s">
        <v>131</v>
      </c>
      <c r="B9" s="13">
        <v>1287</v>
      </c>
      <c r="C9" s="13" t="s">
        <v>132</v>
      </c>
      <c r="D9" s="1" t="s">
        <v>38</v>
      </c>
      <c r="E9" s="1">
        <v>0</v>
      </c>
      <c r="F9" s="14">
        <v>16</v>
      </c>
      <c r="G9" s="1">
        <v>0</v>
      </c>
      <c r="H9" s="11">
        <v>200.16044500000001</v>
      </c>
      <c r="I9" s="15">
        <v>200.16044500000001</v>
      </c>
      <c r="J9" s="19"/>
      <c r="K9" s="16">
        <f>IF(Tableau1[[#This Row],[Valeur CHF ]]&gt;0,Tableau1[[#This Row],[Quantité]]*Tableau1[[#This Row],[Valeur]],Tableau1[[#This Row],[Quantité]]*Tableau1[[#This Row],[Valeur €]])</f>
        <v>3202.5671200000002</v>
      </c>
      <c r="L9" s="2"/>
      <c r="M9" s="4" t="e">
        <f>#REF!*1.3</f>
        <v>#REF!</v>
      </c>
    </row>
    <row r="10" spans="1:13" x14ac:dyDescent="0.25">
      <c r="A10" s="13" t="s">
        <v>188</v>
      </c>
      <c r="B10" s="13">
        <v>3476</v>
      </c>
      <c r="C10" s="13" t="s">
        <v>189</v>
      </c>
      <c r="D10" s="1">
        <v>3</v>
      </c>
      <c r="E10" s="1">
        <v>0</v>
      </c>
      <c r="F10" s="14">
        <v>3</v>
      </c>
      <c r="G10" s="1">
        <v>-1</v>
      </c>
      <c r="H10" s="11">
        <v>71.7</v>
      </c>
      <c r="I10" s="15"/>
      <c r="J10" s="19">
        <v>71.7</v>
      </c>
      <c r="K10" s="16">
        <f>IF(Tableau1[[#This Row],[Valeur CHF ]]&gt;0,Tableau1[[#This Row],[Quantité]]*Tableau1[[#This Row],[Valeur]],Tableau1[[#This Row],[Quantité]]*Tableau1[[#This Row],[Valeur €]])</f>
        <v>215.10000000000002</v>
      </c>
      <c r="L10" s="2"/>
      <c r="M10" s="4" t="e">
        <f>#REF!*1.3</f>
        <v>#REF!</v>
      </c>
    </row>
    <row r="11" spans="1:13" x14ac:dyDescent="0.25">
      <c r="A11" s="13" t="s">
        <v>87</v>
      </c>
      <c r="B11" s="13">
        <v>1632</v>
      </c>
      <c r="C11" s="13" t="s">
        <v>88</v>
      </c>
      <c r="D11" s="1">
        <v>35</v>
      </c>
      <c r="E11" s="1">
        <v>13</v>
      </c>
      <c r="F11" s="14">
        <v>48</v>
      </c>
      <c r="G11" s="1">
        <v>0</v>
      </c>
      <c r="H11" s="11">
        <v>93.015961540000006</v>
      </c>
      <c r="I11" s="15">
        <v>93.015961540000006</v>
      </c>
      <c r="J11" s="19"/>
      <c r="K11" s="16">
        <f>IF(Tableau1[[#This Row],[Valeur CHF ]]&gt;0,Tableau1[[#This Row],[Quantité]]*Tableau1[[#This Row],[Valeur]],Tableau1[[#This Row],[Quantité]]*Tableau1[[#This Row],[Valeur €]])</f>
        <v>4464.7661539199999</v>
      </c>
      <c r="L11" s="2"/>
      <c r="M11" s="4" t="e">
        <f>#REF!*1.3</f>
        <v>#REF!</v>
      </c>
    </row>
    <row r="12" spans="1:13" x14ac:dyDescent="0.25">
      <c r="A12" s="13" t="s">
        <v>137</v>
      </c>
      <c r="B12" s="13">
        <v>1487</v>
      </c>
      <c r="C12" s="13" t="s">
        <v>138</v>
      </c>
      <c r="D12" s="1">
        <v>4</v>
      </c>
      <c r="E12" s="1">
        <v>20</v>
      </c>
      <c r="F12" s="14">
        <v>24</v>
      </c>
      <c r="G12" s="1">
        <v>2</v>
      </c>
      <c r="H12" s="11">
        <v>77.297479999999993</v>
      </c>
      <c r="I12" s="15">
        <v>77.297479999999993</v>
      </c>
      <c r="J12" s="19"/>
      <c r="K12" s="16">
        <f>IF(Tableau1[[#This Row],[Valeur CHF ]]&gt;0,Tableau1[[#This Row],[Quantité]]*Tableau1[[#This Row],[Valeur]],Tableau1[[#This Row],[Quantité]]*Tableau1[[#This Row],[Valeur €]])</f>
        <v>1855.1395199999997</v>
      </c>
      <c r="L12" s="2"/>
      <c r="M12" s="4" t="e">
        <f>#REF!*1.3</f>
        <v>#REF!</v>
      </c>
    </row>
    <row r="13" spans="1:13" x14ac:dyDescent="0.25">
      <c r="A13" s="13" t="s">
        <v>135</v>
      </c>
      <c r="B13" s="13">
        <v>2262</v>
      </c>
      <c r="C13" s="13" t="s">
        <v>136</v>
      </c>
      <c r="D13" s="1" t="s">
        <v>36</v>
      </c>
      <c r="E13" s="1">
        <v>0</v>
      </c>
      <c r="F13" s="14">
        <v>11</v>
      </c>
      <c r="G13" s="1">
        <v>0</v>
      </c>
      <c r="H13" s="11">
        <v>64.401250000000005</v>
      </c>
      <c r="I13" s="15">
        <v>64.401250000000005</v>
      </c>
      <c r="J13" s="19"/>
      <c r="K13" s="16">
        <f>IF(Tableau1[[#This Row],[Valeur CHF ]]&gt;0,Tableau1[[#This Row],[Quantité]]*Tableau1[[#This Row],[Valeur]],Tableau1[[#This Row],[Quantité]]*Tableau1[[#This Row],[Valeur €]])</f>
        <v>708.41375000000005</v>
      </c>
      <c r="L13" s="2"/>
      <c r="M13" s="4" t="e">
        <f>#REF!*1.3</f>
        <v>#REF!</v>
      </c>
    </row>
    <row r="14" spans="1:13" hidden="1" x14ac:dyDescent="0.25">
      <c r="A14" s="1" t="s">
        <v>119</v>
      </c>
      <c r="B14" s="1">
        <v>1219</v>
      </c>
      <c r="C14" s="1" t="s">
        <v>120</v>
      </c>
      <c r="D14" s="1">
        <v>0</v>
      </c>
      <c r="E14" s="1">
        <v>0</v>
      </c>
      <c r="F14" s="10">
        <v>0</v>
      </c>
      <c r="G14" s="1">
        <v>-1</v>
      </c>
      <c r="H14" s="11">
        <v>106.45101429</v>
      </c>
      <c r="I14" s="11">
        <v>106.45101429</v>
      </c>
      <c r="J14" s="19"/>
      <c r="K14" s="12">
        <f>IF(Tableau1[[#This Row],[Valeur CHF ]]&gt;0,Tableau1[[#This Row],[Quantité]]*Tableau1[[#This Row],[Valeur]],Tableau1[[#This Row],[Quantité]]*Tableau1[[#This Row],[Valeur €]])</f>
        <v>0</v>
      </c>
      <c r="L14" s="2"/>
      <c r="M14" s="4" t="e">
        <f>#REF!*1.3</f>
        <v>#REF!</v>
      </c>
    </row>
    <row r="15" spans="1:13" x14ac:dyDescent="0.25">
      <c r="A15" s="13" t="s">
        <v>114</v>
      </c>
      <c r="B15" s="13">
        <v>1218</v>
      </c>
      <c r="C15" s="13" t="s">
        <v>115</v>
      </c>
      <c r="D15" s="1">
        <v>60</v>
      </c>
      <c r="E15" s="1">
        <v>20</v>
      </c>
      <c r="F15" s="14">
        <v>80</v>
      </c>
      <c r="G15" s="1">
        <v>-1</v>
      </c>
      <c r="H15" s="11">
        <v>105.82328200000001</v>
      </c>
      <c r="I15" s="15">
        <v>105.82328200000001</v>
      </c>
      <c r="J15" s="19"/>
      <c r="K15" s="16">
        <f>IF(Tableau1[[#This Row],[Valeur CHF ]]&gt;0,Tableau1[[#This Row],[Quantité]]*Tableau1[[#This Row],[Valeur]],Tableau1[[#This Row],[Quantité]]*Tableau1[[#This Row],[Valeur €]])</f>
        <v>8465.8625600000014</v>
      </c>
      <c r="L15" s="2"/>
      <c r="M15" s="4" t="e">
        <f>#REF!*1.3</f>
        <v>#REF!</v>
      </c>
    </row>
    <row r="16" spans="1:13" x14ac:dyDescent="0.25">
      <c r="A16" s="13" t="s">
        <v>116</v>
      </c>
      <c r="B16" s="13">
        <v>175</v>
      </c>
      <c r="C16" s="13" t="s">
        <v>117</v>
      </c>
      <c r="D16" s="1" t="s">
        <v>118</v>
      </c>
      <c r="E16" s="1">
        <v>0</v>
      </c>
      <c r="F16" s="14">
        <v>48</v>
      </c>
      <c r="G16" s="1">
        <v>0</v>
      </c>
      <c r="H16" s="11">
        <v>134.25020000000001</v>
      </c>
      <c r="I16" s="15">
        <v>134.25020000000001</v>
      </c>
      <c r="J16" s="19"/>
      <c r="K16" s="16">
        <f>IF(Tableau1[[#This Row],[Valeur CHF ]]&gt;0,Tableau1[[#This Row],[Quantité]]*Tableau1[[#This Row],[Valeur]],Tableau1[[#This Row],[Quantité]]*Tableau1[[#This Row],[Valeur €]])</f>
        <v>6444.0096000000003</v>
      </c>
      <c r="L16" s="2"/>
      <c r="M16" s="4" t="e">
        <f>#REF!*1.3</f>
        <v>#REF!</v>
      </c>
    </row>
    <row r="17" spans="1:13" x14ac:dyDescent="0.25">
      <c r="A17" s="13" t="s">
        <v>141</v>
      </c>
      <c r="B17" s="13">
        <v>1435</v>
      </c>
      <c r="C17" s="13" t="s">
        <v>142</v>
      </c>
      <c r="D17" s="1" t="s">
        <v>108</v>
      </c>
      <c r="E17" s="1">
        <v>0</v>
      </c>
      <c r="F17" s="14">
        <v>4</v>
      </c>
      <c r="G17" s="1">
        <v>0</v>
      </c>
      <c r="H17" s="11">
        <v>180.04982000000001</v>
      </c>
      <c r="I17" s="15">
        <v>180.04982000000001</v>
      </c>
      <c r="J17" s="19"/>
      <c r="K17" s="16">
        <f>IF(Tableau1[[#This Row],[Valeur CHF ]]&gt;0,Tableau1[[#This Row],[Quantité]]*Tableau1[[#This Row],[Valeur]],Tableau1[[#This Row],[Quantité]]*Tableau1[[#This Row],[Valeur €]])</f>
        <v>720.19928000000004</v>
      </c>
      <c r="L17" s="2"/>
      <c r="M17" s="4" t="e">
        <f>#REF!*1.3</f>
        <v>#REF!</v>
      </c>
    </row>
    <row r="18" spans="1:13" x14ac:dyDescent="0.25">
      <c r="A18" s="13" t="s">
        <v>139</v>
      </c>
      <c r="B18" s="13">
        <v>1433</v>
      </c>
      <c r="C18" s="13" t="s">
        <v>140</v>
      </c>
      <c r="D18" s="1" t="s">
        <v>42</v>
      </c>
      <c r="E18" s="1">
        <v>0</v>
      </c>
      <c r="F18" s="14">
        <v>14</v>
      </c>
      <c r="G18" s="1">
        <v>0</v>
      </c>
      <c r="H18" s="11">
        <v>252.27945500000001</v>
      </c>
      <c r="I18" s="15">
        <v>252.27945500000001</v>
      </c>
      <c r="J18" s="19"/>
      <c r="K18" s="16">
        <f>IF(Tableau1[[#This Row],[Valeur CHF ]]&gt;0,Tableau1[[#This Row],[Quantité]]*Tableau1[[#This Row],[Valeur]],Tableau1[[#This Row],[Quantité]]*Tableau1[[#This Row],[Valeur €]])</f>
        <v>3531.91237</v>
      </c>
      <c r="L18" s="2"/>
      <c r="M18" s="4" t="e">
        <f>#REF!*1.3</f>
        <v>#REF!</v>
      </c>
    </row>
    <row r="19" spans="1:13" x14ac:dyDescent="0.25">
      <c r="A19" s="13" t="s">
        <v>143</v>
      </c>
      <c r="B19" s="13">
        <v>1667</v>
      </c>
      <c r="C19" s="13" t="s">
        <v>144</v>
      </c>
      <c r="D19" s="1">
        <v>8</v>
      </c>
      <c r="E19" s="1">
        <v>0</v>
      </c>
      <c r="F19" s="14">
        <v>8</v>
      </c>
      <c r="G19" s="1">
        <v>-2</v>
      </c>
      <c r="H19" s="11">
        <v>140.49535</v>
      </c>
      <c r="I19" s="15">
        <v>140.49535</v>
      </c>
      <c r="J19" s="19"/>
      <c r="K19" s="16">
        <f>IF(Tableau1[[#This Row],[Valeur CHF ]]&gt;0,Tableau1[[#This Row],[Quantité]]*Tableau1[[#This Row],[Valeur]],Tableau1[[#This Row],[Quantité]]*Tableau1[[#This Row],[Valeur €]])</f>
        <v>1123.9628</v>
      </c>
      <c r="L19" s="2"/>
      <c r="M19" s="4" t="e">
        <f>#REF!*1.3</f>
        <v>#REF!</v>
      </c>
    </row>
    <row r="20" spans="1:13" x14ac:dyDescent="0.25">
      <c r="A20" s="13" t="s">
        <v>207</v>
      </c>
      <c r="B20" s="13">
        <v>2908</v>
      </c>
      <c r="C20" s="13" t="s">
        <v>208</v>
      </c>
      <c r="D20" s="1" t="s">
        <v>48</v>
      </c>
      <c r="E20" s="1">
        <v>0</v>
      </c>
      <c r="F20" s="14">
        <v>1</v>
      </c>
      <c r="G20" s="1">
        <v>0</v>
      </c>
      <c r="H20" s="11">
        <v>70</v>
      </c>
      <c r="I20" s="19"/>
      <c r="J20" s="19">
        <v>70</v>
      </c>
      <c r="K20" s="16">
        <f>IF(Tableau1[[#This Row],[Valeur CHF ]]&gt;0,Tableau1[[#This Row],[Quantité]]*Tableau1[[#This Row],[Valeur]],Tableau1[[#This Row],[Quantité]]*Tableau1[[#This Row],[Valeur €]])</f>
        <v>70</v>
      </c>
      <c r="L20" s="2"/>
      <c r="M20" s="4" t="e">
        <f>#REF!*1.3</f>
        <v>#REF!</v>
      </c>
    </row>
    <row r="21" spans="1:13" x14ac:dyDescent="0.25">
      <c r="A21" s="13" t="s">
        <v>98</v>
      </c>
      <c r="B21" s="13">
        <v>2796</v>
      </c>
      <c r="C21" s="13" t="s">
        <v>99</v>
      </c>
      <c r="D21" s="1">
        <v>70</v>
      </c>
      <c r="E21" s="1">
        <v>0</v>
      </c>
      <c r="F21" s="14">
        <v>70</v>
      </c>
      <c r="G21" s="1">
        <v>0</v>
      </c>
      <c r="H21" s="11">
        <v>33.492222220000002</v>
      </c>
      <c r="I21" s="15">
        <v>33.492222220000002</v>
      </c>
      <c r="J21" s="19"/>
      <c r="K21" s="16">
        <f>IF(Tableau1[[#This Row],[Valeur CHF ]]&gt;0,Tableau1[[#This Row],[Quantité]]*Tableau1[[#This Row],[Valeur]],Tableau1[[#This Row],[Quantité]]*Tableau1[[#This Row],[Valeur €]])</f>
        <v>2344.4555554000003</v>
      </c>
      <c r="L21" s="2"/>
      <c r="M21" s="4" t="e">
        <f>#REF!*1.3</f>
        <v>#REF!</v>
      </c>
    </row>
    <row r="22" spans="1:13" x14ac:dyDescent="0.25">
      <c r="A22" s="13" t="s">
        <v>100</v>
      </c>
      <c r="B22" s="13">
        <v>1326</v>
      </c>
      <c r="C22" s="13" t="s">
        <v>101</v>
      </c>
      <c r="D22" s="1">
        <v>24</v>
      </c>
      <c r="E22" s="1">
        <v>0</v>
      </c>
      <c r="F22" s="14">
        <v>14</v>
      </c>
      <c r="G22" s="1">
        <v>-6</v>
      </c>
      <c r="H22" s="11">
        <v>34.459361700000002</v>
      </c>
      <c r="I22" s="15">
        <v>34.459361700000002</v>
      </c>
      <c r="J22" s="19"/>
      <c r="K22" s="16">
        <f>IF(Tableau1[[#This Row],[Valeur CHF ]]&gt;0,Tableau1[[#This Row],[Quantité]]*Tableau1[[#This Row],[Valeur]],Tableau1[[#This Row],[Quantité]]*Tableau1[[#This Row],[Valeur €]])</f>
        <v>482.43106380000006</v>
      </c>
      <c r="L22" s="2"/>
      <c r="M22" s="4" t="e">
        <f>#REF!*1.3</f>
        <v>#REF!</v>
      </c>
    </row>
    <row r="23" spans="1:13" x14ac:dyDescent="0.25">
      <c r="A23" s="13" t="s">
        <v>103</v>
      </c>
      <c r="B23" s="13">
        <v>1260</v>
      </c>
      <c r="C23" s="13" t="s">
        <v>104</v>
      </c>
      <c r="D23" s="1" t="s">
        <v>105</v>
      </c>
      <c r="E23" s="1">
        <v>0</v>
      </c>
      <c r="F23" s="14">
        <v>40</v>
      </c>
      <c r="G23" s="1">
        <v>0</v>
      </c>
      <c r="H23" s="11">
        <v>70.245094339999994</v>
      </c>
      <c r="I23" s="15">
        <v>70.245094339999994</v>
      </c>
      <c r="J23" s="19"/>
      <c r="K23" s="16">
        <f>IF(Tableau1[[#This Row],[Valeur CHF ]]&gt;0,Tableau1[[#This Row],[Quantité]]*Tableau1[[#This Row],[Valeur]],Tableau1[[#This Row],[Quantité]]*Tableau1[[#This Row],[Valeur €]])</f>
        <v>2809.8037735999997</v>
      </c>
      <c r="L23" s="2"/>
      <c r="M23" s="4" t="e">
        <f>#REF!*1.3</f>
        <v>#REF!</v>
      </c>
    </row>
    <row r="24" spans="1:13" x14ac:dyDescent="0.25">
      <c r="A24" s="13" t="s">
        <v>190</v>
      </c>
      <c r="B24" s="13">
        <v>2513</v>
      </c>
      <c r="C24" s="13" t="s">
        <v>191</v>
      </c>
      <c r="D24" s="1" t="s">
        <v>192</v>
      </c>
      <c r="E24" s="1">
        <v>0</v>
      </c>
      <c r="F24" s="14">
        <v>59</v>
      </c>
      <c r="G24" s="1">
        <v>0</v>
      </c>
      <c r="H24" s="11">
        <v>20.819436620000001</v>
      </c>
      <c r="I24" s="15">
        <v>20.819436620000001</v>
      </c>
      <c r="J24" s="19"/>
      <c r="K24" s="16">
        <f>IF(Tableau1[[#This Row],[Valeur CHF ]]&gt;0,Tableau1[[#This Row],[Quantité]]*Tableau1[[#This Row],[Valeur]],Tableau1[[#This Row],[Quantité]]*Tableau1[[#This Row],[Valeur €]])</f>
        <v>1228.3467605800001</v>
      </c>
      <c r="L24" s="2"/>
      <c r="M24" s="4" t="e">
        <f>#REF!*1.3</f>
        <v>#REF!</v>
      </c>
    </row>
    <row r="25" spans="1:13" x14ac:dyDescent="0.25">
      <c r="A25" s="13" t="s">
        <v>182</v>
      </c>
      <c r="B25" s="13">
        <v>2507</v>
      </c>
      <c r="C25" s="13" t="s">
        <v>183</v>
      </c>
      <c r="D25" s="1">
        <v>22</v>
      </c>
      <c r="E25" s="1">
        <v>0</v>
      </c>
      <c r="F25" s="14">
        <v>22</v>
      </c>
      <c r="G25" s="1">
        <v>0</v>
      </c>
      <c r="H25" s="11">
        <v>78.935553330000005</v>
      </c>
      <c r="I25" s="15">
        <v>78.935553330000005</v>
      </c>
      <c r="J25" s="19"/>
      <c r="K25" s="16">
        <f>IF(Tableau1[[#This Row],[Valeur CHF ]]&gt;0,Tableau1[[#This Row],[Quantité]]*Tableau1[[#This Row],[Valeur]],Tableau1[[#This Row],[Quantité]]*Tableau1[[#This Row],[Valeur €]])</f>
        <v>1736.5821732600002</v>
      </c>
      <c r="L25" s="2"/>
      <c r="M25" s="4" t="e">
        <f>#REF!*1.3</f>
        <v>#REF!</v>
      </c>
    </row>
    <row r="26" spans="1:13" x14ac:dyDescent="0.25">
      <c r="A26" s="13" t="s">
        <v>184</v>
      </c>
      <c r="B26" s="13">
        <v>2388</v>
      </c>
      <c r="C26" s="13" t="s">
        <v>185</v>
      </c>
      <c r="D26" s="1">
        <v>145</v>
      </c>
      <c r="E26" s="1">
        <v>0</v>
      </c>
      <c r="F26" s="14">
        <v>146</v>
      </c>
      <c r="G26" s="1">
        <v>-9</v>
      </c>
      <c r="H26" s="11">
        <v>108.03187375</v>
      </c>
      <c r="I26" s="15">
        <v>108.03187375</v>
      </c>
      <c r="J26" s="19"/>
      <c r="K26" s="16">
        <f>IF(Tableau1[[#This Row],[Valeur CHF ]]&gt;0,Tableau1[[#This Row],[Quantité]]*Tableau1[[#This Row],[Valeur]],Tableau1[[#This Row],[Quantité]]*Tableau1[[#This Row],[Valeur €]])</f>
        <v>15772.6535675</v>
      </c>
      <c r="L26" s="2"/>
      <c r="M26" s="4" t="e">
        <f>#REF!*1.3</f>
        <v>#REF!</v>
      </c>
    </row>
    <row r="27" spans="1:13" x14ac:dyDescent="0.25">
      <c r="A27" s="13" t="s">
        <v>186</v>
      </c>
      <c r="B27" s="13">
        <v>2389</v>
      </c>
      <c r="C27" s="13" t="s">
        <v>187</v>
      </c>
      <c r="D27" s="1">
        <v>53</v>
      </c>
      <c r="E27" s="1">
        <v>0</v>
      </c>
      <c r="F27" s="14">
        <v>58</v>
      </c>
      <c r="G27" s="1">
        <v>0</v>
      </c>
      <c r="H27" s="11">
        <v>128.65005332999999</v>
      </c>
      <c r="I27" s="15">
        <v>128.65005332999999</v>
      </c>
      <c r="J27" s="19"/>
      <c r="K27" s="16">
        <f>IF(Tableau1[[#This Row],[Valeur CHF ]]&gt;0,Tableau1[[#This Row],[Quantité]]*Tableau1[[#This Row],[Valeur]],Tableau1[[#This Row],[Quantité]]*Tableau1[[#This Row],[Valeur €]])</f>
        <v>7461.7030931399995</v>
      </c>
      <c r="L27" s="2"/>
      <c r="M27" s="4" t="e">
        <f>#REF!*1.3</f>
        <v>#REF!</v>
      </c>
    </row>
    <row r="28" spans="1:13" x14ac:dyDescent="0.25">
      <c r="A28" s="18" t="s">
        <v>329</v>
      </c>
      <c r="B28" s="13">
        <v>2994</v>
      </c>
      <c r="C28" s="13" t="s">
        <v>330</v>
      </c>
      <c r="D28" s="1" t="s">
        <v>204</v>
      </c>
      <c r="E28" s="1">
        <v>0</v>
      </c>
      <c r="F28" s="14">
        <v>2</v>
      </c>
      <c r="G28" s="1">
        <v>0</v>
      </c>
      <c r="H28" s="11">
        <v>92</v>
      </c>
      <c r="I28" s="19"/>
      <c r="J28" s="19">
        <v>92</v>
      </c>
      <c r="K28" s="16">
        <f>IF(Tableau1[[#This Row],[Valeur CHF ]]&gt;0,Tableau1[[#This Row],[Quantité]]*Tableau1[[#This Row],[Valeur]],Tableau1[[#This Row],[Quantité]]*Tableau1[[#This Row],[Valeur €]])</f>
        <v>184</v>
      </c>
      <c r="L28" s="2"/>
      <c r="M28" s="4" t="e">
        <f>#REF!*1.3</f>
        <v>#REF!</v>
      </c>
    </row>
    <row r="29" spans="1:13" x14ac:dyDescent="0.25">
      <c r="A29" s="13" t="s">
        <v>121</v>
      </c>
      <c r="B29" s="13">
        <v>2062</v>
      </c>
      <c r="C29" s="13" t="s">
        <v>122</v>
      </c>
      <c r="D29" s="1" t="s">
        <v>123</v>
      </c>
      <c r="E29" s="1">
        <v>0</v>
      </c>
      <c r="F29" s="14">
        <v>17</v>
      </c>
      <c r="G29" s="1">
        <v>0</v>
      </c>
      <c r="H29" s="11">
        <v>55.671363640000003</v>
      </c>
      <c r="I29" s="15">
        <v>55.671363640000003</v>
      </c>
      <c r="J29" s="15"/>
      <c r="K29" s="16">
        <f>IF(Tableau1[[#This Row],[Valeur CHF ]]&gt;0,Tableau1[[#This Row],[Quantité]]*Tableau1[[#This Row],[Valeur]],Tableau1[[#This Row],[Quantité]]*Tableau1[[#This Row],[Valeur €]])</f>
        <v>946.41318188000002</v>
      </c>
      <c r="L29" s="2"/>
      <c r="M29" s="4" t="e">
        <f>#REF!*1.3</f>
        <v>#REF!</v>
      </c>
    </row>
    <row r="30" spans="1:13" x14ac:dyDescent="0.25">
      <c r="A30" s="13" t="s">
        <v>124</v>
      </c>
      <c r="B30" s="13">
        <v>2259</v>
      </c>
      <c r="C30" s="13" t="s">
        <v>125</v>
      </c>
      <c r="D30" s="1" t="s">
        <v>17</v>
      </c>
      <c r="E30" s="1">
        <v>0</v>
      </c>
      <c r="F30" s="14">
        <v>6</v>
      </c>
      <c r="G30" s="1">
        <v>0</v>
      </c>
      <c r="H30" s="11">
        <v>84.864779999999996</v>
      </c>
      <c r="I30" s="15">
        <v>84.864779999999996</v>
      </c>
      <c r="J30" s="19"/>
      <c r="K30" s="16">
        <f>IF(Tableau1[[#This Row],[Valeur CHF ]]&gt;0,Tableau1[[#This Row],[Quantité]]*Tableau1[[#This Row],[Valeur]],Tableau1[[#This Row],[Quantité]]*Tableau1[[#This Row],[Valeur €]])</f>
        <v>509.18867999999998</v>
      </c>
      <c r="L30" s="2"/>
      <c r="M30" s="4" t="e">
        <f>#REF!*1.3</f>
        <v>#REF!</v>
      </c>
    </row>
    <row r="31" spans="1:13" x14ac:dyDescent="0.25">
      <c r="A31" s="13" t="s">
        <v>129</v>
      </c>
      <c r="B31" s="13">
        <v>1413</v>
      </c>
      <c r="C31" s="13" t="s">
        <v>130</v>
      </c>
      <c r="D31" s="1">
        <v>14</v>
      </c>
      <c r="E31" s="1">
        <v>10</v>
      </c>
      <c r="F31" s="14">
        <v>24</v>
      </c>
      <c r="G31" s="1">
        <v>1</v>
      </c>
      <c r="H31" s="11">
        <v>62.697346940000003</v>
      </c>
      <c r="I31" s="15">
        <v>62.697346940000003</v>
      </c>
      <c r="J31" s="19"/>
      <c r="K31" s="16">
        <f>IF(Tableau1[[#This Row],[Valeur CHF ]]&gt;0,Tableau1[[#This Row],[Quantité]]*Tableau1[[#This Row],[Valeur]],Tableau1[[#This Row],[Quantité]]*Tableau1[[#This Row],[Valeur €]])</f>
        <v>1504.7363265600002</v>
      </c>
      <c r="L31" s="2"/>
      <c r="M31" s="4" t="e">
        <f>#REF!*1.3</f>
        <v>#REF!</v>
      </c>
    </row>
    <row r="32" spans="1:13" x14ac:dyDescent="0.25">
      <c r="A32" s="13" t="s">
        <v>126</v>
      </c>
      <c r="B32" s="13">
        <v>1318</v>
      </c>
      <c r="C32" s="13" t="s">
        <v>127</v>
      </c>
      <c r="D32" s="1">
        <v>63</v>
      </c>
      <c r="E32" s="1">
        <v>0</v>
      </c>
      <c r="F32" s="14">
        <v>63</v>
      </c>
      <c r="G32" s="1">
        <v>9</v>
      </c>
      <c r="H32" s="11">
        <v>57.275876289999999</v>
      </c>
      <c r="I32" s="15">
        <v>57.275876289999999</v>
      </c>
      <c r="J32" s="19"/>
      <c r="K32" s="16">
        <f>IF(Tableau1[[#This Row],[Valeur CHF ]]&gt;0,Tableau1[[#This Row],[Quantité]]*Tableau1[[#This Row],[Valeur]],Tableau1[[#This Row],[Quantité]]*Tableau1[[#This Row],[Valeur €]])</f>
        <v>3608.3802062700001</v>
      </c>
      <c r="L32" s="2"/>
      <c r="M32" s="4" t="e">
        <f>#REF!*1.3</f>
        <v>#REF!</v>
      </c>
    </row>
    <row r="33" spans="1:13" hidden="1" x14ac:dyDescent="0.25">
      <c r="A33" s="1" t="s">
        <v>224</v>
      </c>
      <c r="B33" s="1">
        <v>3764</v>
      </c>
      <c r="C33" s="1" t="s">
        <v>225</v>
      </c>
      <c r="D33" s="1">
        <v>0</v>
      </c>
      <c r="E33" s="1">
        <v>0</v>
      </c>
      <c r="F33" s="10">
        <v>0</v>
      </c>
      <c r="G33" s="1">
        <v>-2</v>
      </c>
      <c r="H33" s="11">
        <v>114.68665</v>
      </c>
      <c r="I33" s="11">
        <v>114.68665</v>
      </c>
      <c r="J33" s="19"/>
      <c r="K33" s="12">
        <f>IF(Tableau1[[#This Row],[Valeur CHF ]]&gt;0,Tableau1[[#This Row],[Quantité]]*Tableau1[[#This Row],[Valeur]],Tableau1[[#This Row],[Quantité]]*Tableau1[[#This Row],[Valeur €]])</f>
        <v>0</v>
      </c>
      <c r="L33" s="2"/>
      <c r="M33" s="4" t="e">
        <f>#REF!*1.3</f>
        <v>#REF!</v>
      </c>
    </row>
    <row r="34" spans="1:13" x14ac:dyDescent="0.25">
      <c r="A34" s="13" t="s">
        <v>148</v>
      </c>
      <c r="B34" s="13">
        <v>3808</v>
      </c>
      <c r="C34" s="13" t="s">
        <v>149</v>
      </c>
      <c r="D34" s="1" t="s">
        <v>45</v>
      </c>
      <c r="E34" s="1">
        <v>0</v>
      </c>
      <c r="F34" s="14">
        <v>3</v>
      </c>
      <c r="G34" s="1">
        <v>0</v>
      </c>
      <c r="H34" s="11">
        <v>30.59333333</v>
      </c>
      <c r="I34" s="15">
        <v>30.59333333</v>
      </c>
      <c r="J34" s="19"/>
      <c r="K34" s="16">
        <f>IF(Tableau1[[#This Row],[Valeur CHF ]]&gt;0,Tableau1[[#This Row],[Quantité]]*Tableau1[[#This Row],[Valeur]],Tableau1[[#This Row],[Quantité]]*Tableau1[[#This Row],[Valeur €]])</f>
        <v>91.779999989999993</v>
      </c>
      <c r="L34" s="2"/>
      <c r="M34" s="4" t="e">
        <f>#REF!*1.3</f>
        <v>#REF!</v>
      </c>
    </row>
    <row r="35" spans="1:13" x14ac:dyDescent="0.25">
      <c r="A35" s="13" t="s">
        <v>180</v>
      </c>
      <c r="B35" s="13">
        <v>3414</v>
      </c>
      <c r="C35" s="13" t="s">
        <v>181</v>
      </c>
      <c r="D35" s="1">
        <v>19.25</v>
      </c>
      <c r="E35" s="1">
        <v>0</v>
      </c>
      <c r="F35" s="20">
        <v>19.25</v>
      </c>
      <c r="G35" s="1">
        <v>-141.75</v>
      </c>
      <c r="H35" s="11">
        <v>0.97729999999999995</v>
      </c>
      <c r="I35" s="15">
        <v>0.97729999999999995</v>
      </c>
      <c r="J35" s="19"/>
      <c r="K35" s="16">
        <f>IF(Tableau1[[#This Row],[Valeur CHF ]]&gt;0,Tableau1[[#This Row],[Quantité]]*Tableau1[[#This Row],[Valeur]],Tableau1[[#This Row],[Quantité]]*Tableau1[[#This Row],[Valeur €]])</f>
        <v>18.813025</v>
      </c>
      <c r="L35" s="2"/>
      <c r="M35" s="4" t="e">
        <f>#REF!*1.3</f>
        <v>#REF!</v>
      </c>
    </row>
    <row r="36" spans="1:13" x14ac:dyDescent="0.25">
      <c r="A36" s="13" t="s">
        <v>235</v>
      </c>
      <c r="B36" s="13">
        <v>2408</v>
      </c>
      <c r="C36" s="13" t="s">
        <v>236</v>
      </c>
      <c r="D36" s="1" t="s">
        <v>237</v>
      </c>
      <c r="E36" s="1">
        <v>0</v>
      </c>
      <c r="F36" s="14">
        <v>46</v>
      </c>
      <c r="G36" s="1">
        <v>0</v>
      </c>
      <c r="H36" s="11">
        <v>89.379000000000005</v>
      </c>
      <c r="I36" s="15">
        <v>89.379000000000005</v>
      </c>
      <c r="J36" s="19"/>
      <c r="K36" s="16">
        <f>IF(Tableau1[[#This Row],[Valeur CHF ]]&gt;0,Tableau1[[#This Row],[Quantité]]*Tableau1[[#This Row],[Valeur]],Tableau1[[#This Row],[Quantité]]*Tableau1[[#This Row],[Valeur €]])</f>
        <v>4111.4340000000002</v>
      </c>
      <c r="L36" s="2"/>
      <c r="M36" s="4" t="e">
        <f>#REF!*1.3</f>
        <v>#REF!</v>
      </c>
    </row>
    <row r="37" spans="1:13" x14ac:dyDescent="0.25">
      <c r="A37" s="13" t="s">
        <v>240</v>
      </c>
      <c r="B37" s="13">
        <v>3430</v>
      </c>
      <c r="C37" s="13" t="s">
        <v>239</v>
      </c>
      <c r="D37" s="1">
        <v>1</v>
      </c>
      <c r="E37" s="1">
        <v>0</v>
      </c>
      <c r="F37" s="14">
        <v>1</v>
      </c>
      <c r="G37" s="1">
        <v>0</v>
      </c>
      <c r="H37" s="11">
        <v>83.16</v>
      </c>
      <c r="I37" s="15">
        <v>83.16</v>
      </c>
      <c r="J37" s="19"/>
      <c r="K37" s="16">
        <f>IF(Tableau1[[#This Row],[Valeur CHF ]]&gt;0,Tableau1[[#This Row],[Quantité]]*Tableau1[[#This Row],[Valeur]],Tableau1[[#This Row],[Quantité]]*Tableau1[[#This Row],[Valeur €]])</f>
        <v>83.16</v>
      </c>
      <c r="L37" s="9" t="s">
        <v>389</v>
      </c>
      <c r="M37" s="4" t="e">
        <f>#REF!*1.3</f>
        <v>#REF!</v>
      </c>
    </row>
    <row r="38" spans="1:13" x14ac:dyDescent="0.25">
      <c r="A38" s="13" t="s">
        <v>238</v>
      </c>
      <c r="B38" s="13">
        <v>2926</v>
      </c>
      <c r="C38" s="13" t="s">
        <v>239</v>
      </c>
      <c r="D38" s="1" t="s">
        <v>78</v>
      </c>
      <c r="E38" s="1">
        <v>0</v>
      </c>
      <c r="F38" s="14">
        <v>20</v>
      </c>
      <c r="G38" s="1">
        <v>0</v>
      </c>
      <c r="H38" s="11">
        <v>95.727419999999995</v>
      </c>
      <c r="I38" s="15">
        <v>95.727419999999995</v>
      </c>
      <c r="J38" s="19"/>
      <c r="K38" s="16">
        <f>IF(Tableau1[[#This Row],[Valeur CHF ]]&gt;0,Tableau1[[#This Row],[Quantité]]*Tableau1[[#This Row],[Valeur]],Tableau1[[#This Row],[Quantité]]*Tableau1[[#This Row],[Valeur €]])</f>
        <v>1914.5483999999999</v>
      </c>
      <c r="L38" s="2"/>
      <c r="M38" s="4" t="e">
        <f>#REF!*1.3</f>
        <v>#REF!</v>
      </c>
    </row>
    <row r="39" spans="1:13" x14ac:dyDescent="0.25">
      <c r="A39" s="13" t="s">
        <v>209</v>
      </c>
      <c r="B39" s="13">
        <v>1839</v>
      </c>
      <c r="C39" s="13" t="s">
        <v>210</v>
      </c>
      <c r="D39" s="1" t="s">
        <v>48</v>
      </c>
      <c r="E39" s="1">
        <v>0</v>
      </c>
      <c r="F39" s="14">
        <v>1</v>
      </c>
      <c r="G39" s="1">
        <v>0</v>
      </c>
      <c r="H39" s="11">
        <v>3.94</v>
      </c>
      <c r="I39" s="15">
        <v>3.94</v>
      </c>
      <c r="J39" s="19"/>
      <c r="K39" s="16">
        <f>IF(Tableau1[[#This Row],[Valeur CHF ]]&gt;0,Tableau1[[#This Row],[Quantité]]*Tableau1[[#This Row],[Valeur]],Tableau1[[#This Row],[Quantité]]*Tableau1[[#This Row],[Valeur €]])</f>
        <v>3.94</v>
      </c>
      <c r="L39" s="2"/>
      <c r="M39" s="4" t="e">
        <f>#REF!*1.3</f>
        <v>#REF!</v>
      </c>
    </row>
    <row r="40" spans="1:13" x14ac:dyDescent="0.25">
      <c r="A40" s="13" t="s">
        <v>339</v>
      </c>
      <c r="B40" s="13">
        <v>2164</v>
      </c>
      <c r="C40" s="13" t="s">
        <v>340</v>
      </c>
      <c r="D40" s="1" t="s">
        <v>118</v>
      </c>
      <c r="E40" s="1">
        <v>0</v>
      </c>
      <c r="F40" s="14">
        <v>48</v>
      </c>
      <c r="G40" s="1">
        <v>0</v>
      </c>
      <c r="H40" s="11">
        <v>54.74320333</v>
      </c>
      <c r="I40" s="15">
        <v>54.74320333</v>
      </c>
      <c r="J40" s="19"/>
      <c r="K40" s="16">
        <f>IF(Tableau1[[#This Row],[Valeur CHF ]]&gt;0,Tableau1[[#This Row],[Quantité]]*Tableau1[[#This Row],[Valeur]],Tableau1[[#This Row],[Quantité]]*Tableau1[[#This Row],[Valeur €]])</f>
        <v>2627.67375984</v>
      </c>
      <c r="L40" s="2"/>
      <c r="M40" s="4" t="e">
        <f>#REF!*1.3</f>
        <v>#REF!</v>
      </c>
    </row>
    <row r="41" spans="1:13" x14ac:dyDescent="0.25">
      <c r="A41" s="13" t="s">
        <v>243</v>
      </c>
      <c r="B41" s="13">
        <v>2718</v>
      </c>
      <c r="C41" s="13" t="s">
        <v>244</v>
      </c>
      <c r="D41" s="1" t="s">
        <v>245</v>
      </c>
      <c r="E41" s="1">
        <v>0</v>
      </c>
      <c r="F41" s="14">
        <v>49</v>
      </c>
      <c r="G41" s="1">
        <v>0</v>
      </c>
      <c r="H41" s="11">
        <v>77.442408</v>
      </c>
      <c r="I41" s="15">
        <v>77.442408</v>
      </c>
      <c r="J41" s="19"/>
      <c r="K41" s="16">
        <f>IF(Tableau1[[#This Row],[Valeur CHF ]]&gt;0,Tableau1[[#This Row],[Quantité]]*Tableau1[[#This Row],[Valeur]],Tableau1[[#This Row],[Quantité]]*Tableau1[[#This Row],[Valeur €]])</f>
        <v>3794.6779919999999</v>
      </c>
      <c r="L41" s="2"/>
      <c r="M41" s="4" t="e">
        <f>#REF!*1.3</f>
        <v>#REF!</v>
      </c>
    </row>
    <row r="42" spans="1:13" x14ac:dyDescent="0.25">
      <c r="A42" s="13" t="s">
        <v>81</v>
      </c>
      <c r="B42" s="13">
        <v>1220</v>
      </c>
      <c r="C42" s="13" t="s">
        <v>82</v>
      </c>
      <c r="D42" s="1">
        <v>29</v>
      </c>
      <c r="E42" s="1">
        <v>23</v>
      </c>
      <c r="F42" s="14">
        <v>52</v>
      </c>
      <c r="G42" s="1">
        <v>0</v>
      </c>
      <c r="H42" s="11">
        <v>83.821594669999996</v>
      </c>
      <c r="I42" s="15">
        <v>83.821594669999996</v>
      </c>
      <c r="J42" s="19"/>
      <c r="K42" s="16">
        <f>IF(Tableau1[[#This Row],[Valeur CHF ]]&gt;0,Tableau1[[#This Row],[Quantité]]*Tableau1[[#This Row],[Valeur]],Tableau1[[#This Row],[Quantité]]*Tableau1[[#This Row],[Valeur €]])</f>
        <v>4358.7229228400001</v>
      </c>
      <c r="L42" s="2"/>
      <c r="M42" s="4" t="e">
        <f>#REF!*1.3</f>
        <v>#REF!</v>
      </c>
    </row>
    <row r="43" spans="1:13" hidden="1" x14ac:dyDescent="0.25">
      <c r="A43" s="1" t="s">
        <v>266</v>
      </c>
      <c r="B43" s="1">
        <v>3639</v>
      </c>
      <c r="C43" s="1" t="s">
        <v>267</v>
      </c>
      <c r="D43" s="1">
        <v>0</v>
      </c>
      <c r="E43" s="1">
        <v>0</v>
      </c>
      <c r="F43" s="10">
        <v>0</v>
      </c>
      <c r="G43" s="1">
        <v>-10</v>
      </c>
      <c r="H43" s="11">
        <v>0.99009999999999998</v>
      </c>
      <c r="I43" s="11">
        <v>0.99009999999999998</v>
      </c>
      <c r="K43" s="12">
        <f>IF(Tableau1[[#This Row],[Valeur CHF ]]&gt;0,Tableau1[[#This Row],[Quantité]]*Tableau1[[#This Row],[Valeur]],Tableau1[[#This Row],[Quantité]]*Tableau1[[#This Row],[Valeur €]])</f>
        <v>0</v>
      </c>
      <c r="L43" s="2"/>
      <c r="M43" s="4" t="e">
        <f>#REF!*1.3</f>
        <v>#REF!</v>
      </c>
    </row>
    <row r="44" spans="1:13" hidden="1" x14ac:dyDescent="0.25">
      <c r="A44" s="1" t="s">
        <v>268</v>
      </c>
      <c r="B44" s="1">
        <v>3640</v>
      </c>
      <c r="C44" s="1" t="s">
        <v>269</v>
      </c>
      <c r="D44" s="1">
        <v>0</v>
      </c>
      <c r="E44" s="1">
        <v>0</v>
      </c>
      <c r="F44" s="10">
        <v>0</v>
      </c>
      <c r="G44" s="1">
        <v>-5</v>
      </c>
      <c r="H44" s="11">
        <v>1.9802</v>
      </c>
      <c r="I44" s="11">
        <v>1.9802</v>
      </c>
      <c r="K44" s="12">
        <f>IF(Tableau1[[#This Row],[Valeur CHF ]]&gt;0,Tableau1[[#This Row],[Quantité]]*Tableau1[[#This Row],[Valeur]],Tableau1[[#This Row],[Quantité]]*Tableau1[[#This Row],[Valeur €]])</f>
        <v>0</v>
      </c>
      <c r="L44" s="2"/>
      <c r="M44" s="4" t="e">
        <f>#REF!*1.3</f>
        <v>#REF!</v>
      </c>
    </row>
    <row r="45" spans="1:13" x14ac:dyDescent="0.25">
      <c r="A45" s="13" t="s">
        <v>344</v>
      </c>
      <c r="B45" s="13">
        <v>6</v>
      </c>
      <c r="C45" s="13" t="s">
        <v>345</v>
      </c>
      <c r="D45" s="1">
        <v>76</v>
      </c>
      <c r="E45" s="1">
        <v>0</v>
      </c>
      <c r="F45" s="14">
        <v>76</v>
      </c>
      <c r="G45" s="1">
        <v>1</v>
      </c>
      <c r="H45" s="11">
        <v>14.32121034</v>
      </c>
      <c r="I45" s="15">
        <v>14.32121034</v>
      </c>
      <c r="J45" s="15"/>
      <c r="K45" s="16">
        <f>IF(Tableau1[[#This Row],[Valeur CHF ]]&gt;0,Tableau1[[#This Row],[Quantité]]*Tableau1[[#This Row],[Valeur]],Tableau1[[#This Row],[Quantité]]*Tableau1[[#This Row],[Valeur €]])</f>
        <v>1088.4119858399999</v>
      </c>
      <c r="L45" s="2"/>
      <c r="M45" s="4" t="e">
        <f>#REF!*1.3</f>
        <v>#REF!</v>
      </c>
    </row>
    <row r="46" spans="1:13" hidden="1" x14ac:dyDescent="0.25">
      <c r="A46" s="1" t="s">
        <v>346</v>
      </c>
      <c r="B46" s="1">
        <v>3489</v>
      </c>
      <c r="C46" s="1" t="s">
        <v>345</v>
      </c>
      <c r="D46" s="1">
        <v>0</v>
      </c>
      <c r="E46" s="1">
        <v>0</v>
      </c>
      <c r="F46" s="10">
        <v>0</v>
      </c>
      <c r="G46" s="1">
        <v>-5</v>
      </c>
      <c r="H46" s="11">
        <v>13.46442</v>
      </c>
      <c r="I46" s="11">
        <v>13.46442</v>
      </c>
      <c r="K46" s="12">
        <f>IF(Tableau1[[#This Row],[Valeur CHF ]]&gt;0,Tableau1[[#This Row],[Quantité]]*Tableau1[[#This Row],[Valeur]],Tableau1[[#This Row],[Quantité]]*Tableau1[[#This Row],[Valeur €]])</f>
        <v>0</v>
      </c>
      <c r="L46" s="2"/>
      <c r="M46" s="4" t="e">
        <f>#REF!*1.3</f>
        <v>#REF!</v>
      </c>
    </row>
    <row r="47" spans="1:13" x14ac:dyDescent="0.25">
      <c r="A47" s="13" t="s">
        <v>331</v>
      </c>
      <c r="B47" s="13">
        <v>3760</v>
      </c>
      <c r="C47" s="13" t="s">
        <v>332</v>
      </c>
      <c r="D47" s="1">
        <v>0</v>
      </c>
      <c r="E47" s="1">
        <v>155</v>
      </c>
      <c r="F47" s="14">
        <v>155</v>
      </c>
      <c r="G47" s="1">
        <v>0</v>
      </c>
      <c r="H47" s="11">
        <v>31.4925</v>
      </c>
      <c r="I47" s="15">
        <v>31.4925</v>
      </c>
      <c r="J47" s="15"/>
      <c r="K47" s="16">
        <f>IF(Tableau1[[#This Row],[Valeur CHF ]]&gt;0,Tableau1[[#This Row],[Quantité]]*Tableau1[[#This Row],[Valeur]],Tableau1[[#This Row],[Quantité]]*Tableau1[[#This Row],[Valeur €]])</f>
        <v>4881.3374999999996</v>
      </c>
      <c r="L47" s="2"/>
      <c r="M47" s="4" t="e">
        <f>#REF!*1.3</f>
        <v>#REF!</v>
      </c>
    </row>
    <row r="48" spans="1:13" x14ac:dyDescent="0.25">
      <c r="A48" s="13" t="s">
        <v>341</v>
      </c>
      <c r="B48" s="13">
        <v>3010</v>
      </c>
      <c r="C48" s="13" t="s">
        <v>342</v>
      </c>
      <c r="D48" s="1" t="s">
        <v>343</v>
      </c>
      <c r="E48" s="1">
        <v>0</v>
      </c>
      <c r="F48" s="14">
        <v>74</v>
      </c>
      <c r="G48" s="1">
        <v>0</v>
      </c>
      <c r="H48" s="11">
        <v>20.361266499999999</v>
      </c>
      <c r="I48" s="15">
        <v>20.361266499999999</v>
      </c>
      <c r="J48" s="15"/>
      <c r="K48" s="16">
        <f>IF(Tableau1[[#This Row],[Valeur CHF ]]&gt;0,Tableau1[[#This Row],[Quantité]]*Tableau1[[#This Row],[Valeur]],Tableau1[[#This Row],[Quantité]]*Tableau1[[#This Row],[Valeur €]])</f>
        <v>1506.7337210000001</v>
      </c>
      <c r="L48" s="2"/>
      <c r="M48" s="4" t="e">
        <f>#REF!*1.3</f>
        <v>#REF!</v>
      </c>
    </row>
    <row r="49" spans="1:13" x14ac:dyDescent="0.25">
      <c r="A49" s="13" t="s">
        <v>293</v>
      </c>
      <c r="B49" s="13">
        <v>1633</v>
      </c>
      <c r="C49" s="13" t="s">
        <v>294</v>
      </c>
      <c r="D49" s="1">
        <v>0</v>
      </c>
      <c r="E49" s="1">
        <v>36</v>
      </c>
      <c r="F49" s="14">
        <v>36</v>
      </c>
      <c r="G49" s="1">
        <v>0</v>
      </c>
      <c r="H49" s="11">
        <v>17.401919190000001</v>
      </c>
      <c r="I49" s="15">
        <v>17.401919190000001</v>
      </c>
      <c r="J49" s="15"/>
      <c r="K49" s="16">
        <f>IF(Tableau1[[#This Row],[Valeur CHF ]]&gt;0,Tableau1[[#This Row],[Quantité]]*Tableau1[[#This Row],[Valeur]],Tableau1[[#This Row],[Quantité]]*Tableau1[[#This Row],[Valeur €]])</f>
        <v>626.46909084000004</v>
      </c>
      <c r="L49" s="2"/>
      <c r="M49" s="4" t="e">
        <f>#REF!*1.3</f>
        <v>#REF!</v>
      </c>
    </row>
    <row r="50" spans="1:13" x14ac:dyDescent="0.25">
      <c r="A50" s="13" t="s">
        <v>216</v>
      </c>
      <c r="B50" s="13">
        <v>3759</v>
      </c>
      <c r="C50" s="13" t="s">
        <v>217</v>
      </c>
      <c r="D50" s="1">
        <v>0</v>
      </c>
      <c r="E50" s="1">
        <v>15</v>
      </c>
      <c r="F50" s="14">
        <v>15</v>
      </c>
      <c r="G50" s="1">
        <v>0</v>
      </c>
      <c r="H50" s="11">
        <v>17.647500000000001</v>
      </c>
      <c r="I50" s="15">
        <v>17.647500000000001</v>
      </c>
      <c r="J50" s="15"/>
      <c r="K50" s="16">
        <f>IF(Tableau1[[#This Row],[Valeur CHF ]]&gt;0,Tableau1[[#This Row],[Quantité]]*Tableau1[[#This Row],[Valeur]],Tableau1[[#This Row],[Quantité]]*Tableau1[[#This Row],[Valeur €]])</f>
        <v>264.71250000000003</v>
      </c>
      <c r="L50" s="2"/>
      <c r="M50" s="4" t="e">
        <f>#REF!*1.3</f>
        <v>#REF!</v>
      </c>
    </row>
    <row r="51" spans="1:13" x14ac:dyDescent="0.25">
      <c r="A51" s="13" t="s">
        <v>213</v>
      </c>
      <c r="B51" s="13">
        <v>182</v>
      </c>
      <c r="C51" s="13" t="s">
        <v>214</v>
      </c>
      <c r="D51" s="1" t="s">
        <v>215</v>
      </c>
      <c r="E51" s="1">
        <v>0</v>
      </c>
      <c r="F51" s="14">
        <v>82</v>
      </c>
      <c r="G51" s="1">
        <v>0</v>
      </c>
      <c r="H51" s="11">
        <v>17.397535900000001</v>
      </c>
      <c r="I51" s="15">
        <v>17.397535900000001</v>
      </c>
      <c r="J51" s="15"/>
      <c r="K51" s="16">
        <f>IF(Tableau1[[#This Row],[Valeur CHF ]]&gt;0,Tableau1[[#This Row],[Quantité]]*Tableau1[[#This Row],[Valeur]],Tableau1[[#This Row],[Quantité]]*Tableau1[[#This Row],[Valeur €]])</f>
        <v>1426.5979438000002</v>
      </c>
      <c r="L51" s="2"/>
      <c r="M51" s="4" t="e">
        <f>#REF!*1.3</f>
        <v>#REF!</v>
      </c>
    </row>
    <row r="52" spans="1:13" x14ac:dyDescent="0.25">
      <c r="A52" s="13" t="s">
        <v>362</v>
      </c>
      <c r="B52" s="13">
        <v>3620</v>
      </c>
      <c r="C52" s="13" t="s">
        <v>363</v>
      </c>
      <c r="D52" s="1">
        <v>0</v>
      </c>
      <c r="E52" s="1">
        <v>1311</v>
      </c>
      <c r="F52" s="14">
        <v>1311</v>
      </c>
      <c r="G52" s="1">
        <v>-20</v>
      </c>
      <c r="H52" s="11">
        <v>20.929036790000001</v>
      </c>
      <c r="I52" s="15">
        <v>20.929036790000001</v>
      </c>
      <c r="J52" s="15"/>
      <c r="K52" s="16">
        <f>IF(Tableau1[[#This Row],[Valeur CHF ]]&gt;0,Tableau1[[#This Row],[Quantité]]*Tableau1[[#This Row],[Valeur]],Tableau1[[#This Row],[Quantité]]*Tableau1[[#This Row],[Valeur €]])</f>
        <v>27437.967231690003</v>
      </c>
      <c r="L52" s="2"/>
      <c r="M52" s="4" t="e">
        <f>#REF!*1.3</f>
        <v>#REF!</v>
      </c>
    </row>
    <row r="53" spans="1:13" x14ac:dyDescent="0.25">
      <c r="A53" s="13" t="s">
        <v>353</v>
      </c>
      <c r="B53" s="13">
        <v>3492</v>
      </c>
      <c r="C53" s="13" t="s">
        <v>354</v>
      </c>
      <c r="D53" s="1">
        <v>0</v>
      </c>
      <c r="E53" s="1">
        <v>94</v>
      </c>
      <c r="F53" s="14">
        <v>94</v>
      </c>
      <c r="G53" s="1">
        <v>-36</v>
      </c>
      <c r="H53" s="11">
        <v>10.48</v>
      </c>
      <c r="I53" s="19"/>
      <c r="J53" s="19">
        <v>10.48</v>
      </c>
      <c r="K53" s="16">
        <f>IF(Tableau1[[#This Row],[Valeur CHF ]]&gt;0,Tableau1[[#This Row],[Quantité]]*Tableau1[[#This Row],[Valeur]],Tableau1[[#This Row],[Quantité]]*Tableau1[[#This Row],[Valeur €]])</f>
        <v>985.12</v>
      </c>
      <c r="L53" s="2"/>
      <c r="M53" s="4" t="e">
        <f>#REF!*1.3</f>
        <v>#REF!</v>
      </c>
    </row>
    <row r="54" spans="1:13" x14ac:dyDescent="0.25">
      <c r="A54" s="13" t="s">
        <v>355</v>
      </c>
      <c r="B54" s="13">
        <v>3758</v>
      </c>
      <c r="C54" s="13" t="s">
        <v>356</v>
      </c>
      <c r="D54" s="1">
        <v>0</v>
      </c>
      <c r="E54" s="1">
        <v>200</v>
      </c>
      <c r="F54" s="14">
        <v>200</v>
      </c>
      <c r="G54" s="1">
        <v>0</v>
      </c>
      <c r="H54" s="11">
        <v>10.286250000000001</v>
      </c>
      <c r="I54" s="15">
        <v>10.286250000000001</v>
      </c>
      <c r="J54" s="15"/>
      <c r="K54" s="16">
        <f>IF(Tableau1[[#This Row],[Valeur CHF ]]&gt;0,Tableau1[[#This Row],[Quantité]]*Tableau1[[#This Row],[Valeur]],Tableau1[[#This Row],[Quantité]]*Tableau1[[#This Row],[Valeur €]])</f>
        <v>2057.25</v>
      </c>
      <c r="L54" s="2"/>
      <c r="M54" s="4" t="e">
        <f>#REF!*1.3</f>
        <v>#REF!</v>
      </c>
    </row>
    <row r="55" spans="1:13" x14ac:dyDescent="0.25">
      <c r="A55" s="18" t="s">
        <v>322</v>
      </c>
      <c r="B55" s="13">
        <v>2675</v>
      </c>
      <c r="C55" s="13" t="s">
        <v>292</v>
      </c>
      <c r="D55" s="1" t="s">
        <v>204</v>
      </c>
      <c r="E55" s="1">
        <v>0</v>
      </c>
      <c r="F55" s="14">
        <v>2</v>
      </c>
      <c r="G55" s="1">
        <v>0</v>
      </c>
      <c r="H55" s="11">
        <v>5</v>
      </c>
      <c r="I55" s="15">
        <v>5</v>
      </c>
      <c r="J55" s="15"/>
      <c r="K55" s="16">
        <f>IF(Tableau1[[#This Row],[Valeur CHF ]]&gt;0,Tableau1[[#This Row],[Quantité]]*Tableau1[[#This Row],[Valeur]],Tableau1[[#This Row],[Quantité]]*Tableau1[[#This Row],[Valeur €]])</f>
        <v>10</v>
      </c>
      <c r="L55" s="2"/>
      <c r="M55" s="4" t="e">
        <f>#REF!*1.3</f>
        <v>#REF!</v>
      </c>
    </row>
    <row r="56" spans="1:13" x14ac:dyDescent="0.25">
      <c r="A56" s="13" t="s">
        <v>291</v>
      </c>
      <c r="B56" s="13">
        <v>42</v>
      </c>
      <c r="C56" s="13" t="s">
        <v>292</v>
      </c>
      <c r="D56" s="1">
        <v>10</v>
      </c>
      <c r="E56" s="1">
        <v>1019</v>
      </c>
      <c r="F56" s="14">
        <v>1037</v>
      </c>
      <c r="G56" s="1">
        <v>0</v>
      </c>
      <c r="H56" s="11">
        <v>13.893750000000001</v>
      </c>
      <c r="I56" s="15">
        <v>13.893750000000001</v>
      </c>
      <c r="J56" s="15"/>
      <c r="K56" s="16">
        <f>IF(Tableau1[[#This Row],[Valeur CHF ]]&gt;0,Tableau1[[#This Row],[Quantité]]*Tableau1[[#This Row],[Valeur]],Tableau1[[#This Row],[Quantité]]*Tableau1[[#This Row],[Valeur €]])</f>
        <v>14407.81875</v>
      </c>
      <c r="L56" s="2"/>
      <c r="M56" s="4" t="e">
        <f>#REF!*1.3</f>
        <v>#REF!</v>
      </c>
    </row>
    <row r="57" spans="1:13" x14ac:dyDescent="0.25">
      <c r="A57" s="13" t="s">
        <v>232</v>
      </c>
      <c r="B57" s="13">
        <v>3136</v>
      </c>
      <c r="C57" s="13" t="s">
        <v>233</v>
      </c>
      <c r="D57" s="1">
        <v>53</v>
      </c>
      <c r="E57" s="1">
        <v>0</v>
      </c>
      <c r="F57" s="14">
        <v>53</v>
      </c>
      <c r="G57" s="1">
        <v>2</v>
      </c>
      <c r="H57" s="11">
        <v>202.21073167</v>
      </c>
      <c r="I57" s="15">
        <v>202.21073167</v>
      </c>
      <c r="J57" s="15"/>
      <c r="K57" s="16">
        <f>IF(Tableau1[[#This Row],[Valeur CHF ]]&gt;0,Tableau1[[#This Row],[Quantité]]*Tableau1[[#This Row],[Valeur]],Tableau1[[#This Row],[Quantité]]*Tableau1[[#This Row],[Valeur €]])</f>
        <v>10717.16877851</v>
      </c>
      <c r="L57" s="4"/>
      <c r="M57" s="4" t="e">
        <f>#REF!*1.3</f>
        <v>#REF!</v>
      </c>
    </row>
    <row r="58" spans="1:13" hidden="1" x14ac:dyDescent="0.25">
      <c r="A58" s="1" t="s">
        <v>234</v>
      </c>
      <c r="B58" s="1">
        <v>3715</v>
      </c>
      <c r="C58" s="1" t="s">
        <v>233</v>
      </c>
      <c r="D58" s="1">
        <v>0</v>
      </c>
      <c r="E58" s="1">
        <v>0</v>
      </c>
      <c r="F58" s="10">
        <v>0</v>
      </c>
      <c r="G58" s="1">
        <v>-2</v>
      </c>
      <c r="H58" s="11">
        <v>208.36250000000001</v>
      </c>
      <c r="I58" s="11">
        <v>208.36250000000001</v>
      </c>
      <c r="K58" s="12">
        <f>IF(Tableau1[[#This Row],[Valeur CHF ]]&gt;0,Tableau1[[#This Row],[Quantité]]*Tableau1[[#This Row],[Valeur]],Tableau1[[#This Row],[Quantité]]*Tableau1[[#This Row],[Valeur €]])</f>
        <v>0</v>
      </c>
      <c r="L58" s="2"/>
      <c r="M58" s="4" t="e">
        <f>#REF!*1.3</f>
        <v>#REF!</v>
      </c>
    </row>
    <row r="59" spans="1:13" x14ac:dyDescent="0.25">
      <c r="A59" s="13" t="s">
        <v>15</v>
      </c>
      <c r="B59" s="13">
        <v>2670</v>
      </c>
      <c r="C59" s="13" t="s">
        <v>16</v>
      </c>
      <c r="D59" s="1" t="s">
        <v>17</v>
      </c>
      <c r="E59" s="1">
        <v>0</v>
      </c>
      <c r="F59" s="14">
        <v>6</v>
      </c>
      <c r="G59" s="1">
        <v>0</v>
      </c>
      <c r="H59" s="11">
        <v>139.96039999999999</v>
      </c>
      <c r="I59" s="15">
        <v>139.96039999999999</v>
      </c>
      <c r="J59" s="15"/>
      <c r="K59" s="16">
        <f>IF(Tableau1[[#This Row],[Valeur CHF ]]&gt;0,Tableau1[[#This Row],[Quantité]]*Tableau1[[#This Row],[Valeur]],Tableau1[[#This Row],[Quantité]]*Tableau1[[#This Row],[Valeur €]])</f>
        <v>839.76239999999996</v>
      </c>
      <c r="L59" s="2"/>
      <c r="M59" s="4" t="e">
        <f>#REF!*1.3</f>
        <v>#REF!</v>
      </c>
    </row>
    <row r="60" spans="1:13" hidden="1" x14ac:dyDescent="0.25">
      <c r="A60" s="1" t="s">
        <v>300</v>
      </c>
      <c r="B60" s="1">
        <v>3651</v>
      </c>
      <c r="C60" s="1" t="s">
        <v>301</v>
      </c>
      <c r="D60" s="1">
        <v>0</v>
      </c>
      <c r="E60" s="1">
        <v>0</v>
      </c>
      <c r="F60" s="10">
        <v>0</v>
      </c>
      <c r="G60" s="1">
        <v>-2</v>
      </c>
      <c r="H60" s="11">
        <v>2.9805000000000001</v>
      </c>
      <c r="I60" s="11">
        <v>2.9805000000000001</v>
      </c>
      <c r="K60" s="12">
        <f>IF(Tableau1[[#This Row],[Valeur CHF ]]&gt;0,Tableau1[[#This Row],[Quantité]]*Tableau1[[#This Row],[Valeur]],Tableau1[[#This Row],[Quantité]]*Tableau1[[#This Row],[Valeur €]])</f>
        <v>0</v>
      </c>
      <c r="L60" s="2"/>
      <c r="M60" s="4" t="e">
        <f>#REF!*1.3</f>
        <v>#REF!</v>
      </c>
    </row>
    <row r="61" spans="1:13" x14ac:dyDescent="0.25">
      <c r="A61" s="13">
        <v>101632</v>
      </c>
      <c r="B61" s="13">
        <v>3413</v>
      </c>
      <c r="C61" s="13" t="s">
        <v>39</v>
      </c>
      <c r="D61" s="1" t="s">
        <v>27</v>
      </c>
      <c r="E61" s="1">
        <v>0</v>
      </c>
      <c r="F61" s="14">
        <v>10</v>
      </c>
      <c r="G61" s="1">
        <v>0</v>
      </c>
      <c r="H61" s="11">
        <v>248.25</v>
      </c>
      <c r="I61" s="15">
        <v>248.25</v>
      </c>
      <c r="J61" s="15"/>
      <c r="K61" s="16">
        <f>IF(Tableau1[[#This Row],[Valeur CHF ]]&gt;0,Tableau1[[#This Row],[Quantité]]*Tableau1[[#This Row],[Valeur]],Tableau1[[#This Row],[Quantité]]*Tableau1[[#This Row],[Valeur €]])</f>
        <v>2482.5</v>
      </c>
      <c r="L61" s="2"/>
      <c r="M61" s="4" t="e">
        <f>#REF!*1.3</f>
        <v>#REF!</v>
      </c>
    </row>
    <row r="62" spans="1:13" x14ac:dyDescent="0.25">
      <c r="A62" s="13" t="s">
        <v>51</v>
      </c>
      <c r="B62" s="13">
        <v>2057</v>
      </c>
      <c r="C62" s="13" t="s">
        <v>52</v>
      </c>
      <c r="D62" s="1" t="s">
        <v>53</v>
      </c>
      <c r="E62" s="1">
        <v>0</v>
      </c>
      <c r="F62" s="14">
        <v>51</v>
      </c>
      <c r="G62" s="1">
        <v>0</v>
      </c>
      <c r="H62" s="11">
        <v>46.8645</v>
      </c>
      <c r="I62" s="15">
        <v>46.8645</v>
      </c>
      <c r="J62" s="15"/>
      <c r="K62" s="16">
        <f>IF(Tableau1[[#This Row],[Valeur CHF ]]&gt;0,Tableau1[[#This Row],[Quantité]]*Tableau1[[#This Row],[Valeur]],Tableau1[[#This Row],[Quantité]]*Tableau1[[#This Row],[Valeur €]])</f>
        <v>2390.0895</v>
      </c>
      <c r="L62" s="2"/>
      <c r="M62" s="4" t="e">
        <f>#REF!*1.3</f>
        <v>#REF!</v>
      </c>
    </row>
    <row r="63" spans="1:13" x14ac:dyDescent="0.25">
      <c r="A63" s="13" t="s">
        <v>56</v>
      </c>
      <c r="B63" s="13">
        <v>2886</v>
      </c>
      <c r="C63" s="13" t="s">
        <v>57</v>
      </c>
      <c r="D63" s="1" t="s">
        <v>58</v>
      </c>
      <c r="E63" s="1">
        <v>0</v>
      </c>
      <c r="F63" s="14">
        <v>15</v>
      </c>
      <c r="G63" s="1">
        <v>0</v>
      </c>
      <c r="H63" s="11">
        <v>1.69</v>
      </c>
      <c r="I63" s="15">
        <v>1.69</v>
      </c>
      <c r="J63" s="15"/>
      <c r="K63" s="16">
        <f>IF(Tableau1[[#This Row],[Valeur CHF ]]&gt;0,Tableau1[[#This Row],[Quantité]]*Tableau1[[#This Row],[Valeur]],Tableau1[[#This Row],[Quantité]]*Tableau1[[#This Row],[Valeur €]])</f>
        <v>25.349999999999998</v>
      </c>
      <c r="L63" s="2"/>
      <c r="M63" s="4" t="e">
        <f>#REF!*1.3</f>
        <v>#REF!</v>
      </c>
    </row>
    <row r="64" spans="1:13" x14ac:dyDescent="0.25">
      <c r="A64" s="13" t="s">
        <v>295</v>
      </c>
      <c r="B64" s="13">
        <v>2133</v>
      </c>
      <c r="C64" s="13" t="s">
        <v>296</v>
      </c>
      <c r="D64" s="1">
        <v>10</v>
      </c>
      <c r="E64" s="1">
        <v>0</v>
      </c>
      <c r="F64" s="14">
        <v>10</v>
      </c>
      <c r="G64" s="1">
        <v>0</v>
      </c>
      <c r="H64" s="11">
        <v>12.697333329999999</v>
      </c>
      <c r="I64" s="15">
        <v>12.697333329999999</v>
      </c>
      <c r="J64" s="15"/>
      <c r="K64" s="16">
        <f>IF(Tableau1[[#This Row],[Valeur CHF ]]&gt;0,Tableau1[[#This Row],[Quantité]]*Tableau1[[#This Row],[Valeur]],Tableau1[[#This Row],[Quantité]]*Tableau1[[#This Row],[Valeur €]])</f>
        <v>126.97333329999999</v>
      </c>
      <c r="L64" s="2"/>
      <c r="M64" s="4" t="e">
        <f>#REF!*1.3</f>
        <v>#REF!</v>
      </c>
    </row>
    <row r="65" spans="1:13" x14ac:dyDescent="0.25">
      <c r="A65" s="13" t="s">
        <v>156</v>
      </c>
      <c r="B65" s="13">
        <v>2429</v>
      </c>
      <c r="C65" s="13" t="s">
        <v>157</v>
      </c>
      <c r="D65" s="1">
        <v>74</v>
      </c>
      <c r="E65" s="1">
        <v>0</v>
      </c>
      <c r="F65" s="14">
        <v>74</v>
      </c>
      <c r="G65" s="1">
        <v>1</v>
      </c>
      <c r="H65" s="11">
        <v>1.38888889</v>
      </c>
      <c r="I65" s="15">
        <v>1.38888889</v>
      </c>
      <c r="J65" s="15"/>
      <c r="K65" s="16">
        <f>IF(Tableau1[[#This Row],[Valeur CHF ]]&gt;0,Tableau1[[#This Row],[Quantité]]*Tableau1[[#This Row],[Valeur]],Tableau1[[#This Row],[Quantité]]*Tableau1[[#This Row],[Valeur €]])</f>
        <v>102.77777786</v>
      </c>
      <c r="L65" s="2"/>
      <c r="M65" s="4" t="e">
        <f>#REF!*1.3</f>
        <v>#REF!</v>
      </c>
    </row>
    <row r="66" spans="1:13" x14ac:dyDescent="0.25">
      <c r="A66" s="13" t="s">
        <v>158</v>
      </c>
      <c r="B66" s="13">
        <v>2430</v>
      </c>
      <c r="C66" s="13" t="s">
        <v>159</v>
      </c>
      <c r="D66" s="1">
        <v>118</v>
      </c>
      <c r="E66" s="1">
        <v>0</v>
      </c>
      <c r="F66" s="14">
        <v>118</v>
      </c>
      <c r="G66" s="1">
        <v>-2</v>
      </c>
      <c r="H66" s="11">
        <v>0.61766666999999997</v>
      </c>
      <c r="I66" s="15">
        <v>0.61766666999999997</v>
      </c>
      <c r="J66" s="15"/>
      <c r="K66" s="16">
        <f>IF(Tableau1[[#This Row],[Valeur CHF ]]&gt;0,Tableau1[[#This Row],[Quantité]]*Tableau1[[#This Row],[Valeur]],Tableau1[[#This Row],[Quantité]]*Tableau1[[#This Row],[Valeur €]])</f>
        <v>72.884667059999998</v>
      </c>
      <c r="L66" s="2"/>
      <c r="M66" s="4" t="e">
        <f>#REF!*1.3</f>
        <v>#REF!</v>
      </c>
    </row>
    <row r="67" spans="1:13" x14ac:dyDescent="0.25">
      <c r="A67" s="13" t="s">
        <v>304</v>
      </c>
      <c r="B67" s="13">
        <v>3446</v>
      </c>
      <c r="C67" s="13" t="s">
        <v>305</v>
      </c>
      <c r="D67" s="1" t="s">
        <v>17</v>
      </c>
      <c r="E67" s="1">
        <v>0</v>
      </c>
      <c r="F67" s="14">
        <v>6</v>
      </c>
      <c r="G67" s="1">
        <v>0</v>
      </c>
      <c r="H67" s="11">
        <v>484.11</v>
      </c>
      <c r="I67" s="15">
        <v>484.11</v>
      </c>
      <c r="J67" s="15"/>
      <c r="K67" s="16">
        <f>IF(Tableau1[[#This Row],[Valeur CHF ]]&gt;0,Tableau1[[#This Row],[Quantité]]*Tableau1[[#This Row],[Valeur]],Tableau1[[#This Row],[Quantité]]*Tableau1[[#This Row],[Valeur €]])</f>
        <v>2904.66</v>
      </c>
      <c r="L67" s="2"/>
      <c r="M67" s="4" t="e">
        <f>#REF!*1.3</f>
        <v>#REF!</v>
      </c>
    </row>
    <row r="68" spans="1:13" x14ac:dyDescent="0.25">
      <c r="A68" s="13" t="s">
        <v>302</v>
      </c>
      <c r="B68" s="13">
        <v>3445</v>
      </c>
      <c r="C68" s="13" t="s">
        <v>303</v>
      </c>
      <c r="D68" s="1" t="s">
        <v>31</v>
      </c>
      <c r="E68" s="1">
        <v>0</v>
      </c>
      <c r="F68" s="14">
        <v>7</v>
      </c>
      <c r="G68" s="1">
        <v>0</v>
      </c>
      <c r="H68" s="11">
        <v>484.11</v>
      </c>
      <c r="I68" s="15">
        <v>484.11</v>
      </c>
      <c r="J68" s="15"/>
      <c r="K68" s="16">
        <f>IF(Tableau1[[#This Row],[Valeur CHF ]]&gt;0,Tableau1[[#This Row],[Quantité]]*Tableau1[[#This Row],[Valeur]],Tableau1[[#This Row],[Quantité]]*Tableau1[[#This Row],[Valeur €]])</f>
        <v>3388.77</v>
      </c>
      <c r="L68" s="2"/>
      <c r="M68" s="4" t="e">
        <f>#REF!*1.3</f>
        <v>#REF!</v>
      </c>
    </row>
    <row r="69" spans="1:13" x14ac:dyDescent="0.25">
      <c r="A69" s="13" t="s">
        <v>347</v>
      </c>
      <c r="B69" s="13">
        <v>2134</v>
      </c>
      <c r="C69" s="13" t="s">
        <v>348</v>
      </c>
      <c r="D69" s="1">
        <v>4</v>
      </c>
      <c r="E69" s="1">
        <v>0</v>
      </c>
      <c r="F69" s="14">
        <v>4</v>
      </c>
      <c r="G69" s="1">
        <v>1</v>
      </c>
      <c r="H69" s="11">
        <v>6.1062500000000002</v>
      </c>
      <c r="I69" s="15">
        <v>6.1062500000000002</v>
      </c>
      <c r="J69" s="15"/>
      <c r="K69" s="16">
        <f>IF(Tableau1[[#This Row],[Valeur CHF ]]&gt;0,Tableau1[[#This Row],[Quantité]]*Tableau1[[#This Row],[Valeur]],Tableau1[[#This Row],[Quantité]]*Tableau1[[#This Row],[Valeur €]])</f>
        <v>24.425000000000001</v>
      </c>
      <c r="L69" s="2"/>
      <c r="M69" s="4" t="e">
        <f>#REF!*1.3</f>
        <v>#REF!</v>
      </c>
    </row>
    <row r="70" spans="1:13" x14ac:dyDescent="0.25">
      <c r="A70" s="13" t="s">
        <v>6</v>
      </c>
      <c r="B70" s="13">
        <v>1971</v>
      </c>
      <c r="C70" s="13" t="s">
        <v>7</v>
      </c>
      <c r="D70" s="1" t="s">
        <v>8</v>
      </c>
      <c r="E70" s="1">
        <v>0</v>
      </c>
      <c r="F70" s="14">
        <v>5184</v>
      </c>
      <c r="G70" s="1">
        <v>0</v>
      </c>
      <c r="H70" s="11">
        <v>0.19756425</v>
      </c>
      <c r="I70" s="15">
        <v>0.19756425</v>
      </c>
      <c r="J70" s="15"/>
      <c r="K70" s="16">
        <f>IF(Tableau1[[#This Row],[Valeur CHF ]]&gt;0,Tableau1[[#This Row],[Quantité]]*Tableau1[[#This Row],[Valeur]],Tableau1[[#This Row],[Quantité]]*Tableau1[[#This Row],[Valeur €]])</f>
        <v>1024.173072</v>
      </c>
      <c r="L70" s="2"/>
      <c r="M70" s="4" t="e">
        <f>#REF!*1.3</f>
        <v>#REF!</v>
      </c>
    </row>
    <row r="71" spans="1:13" x14ac:dyDescent="0.25">
      <c r="A71" s="13" t="s">
        <v>54</v>
      </c>
      <c r="B71" s="13">
        <v>936</v>
      </c>
      <c r="C71" s="13" t="s">
        <v>55</v>
      </c>
      <c r="D71" s="1">
        <v>8</v>
      </c>
      <c r="E71" s="1">
        <v>0</v>
      </c>
      <c r="F71" s="14">
        <v>10</v>
      </c>
      <c r="G71" s="1">
        <v>0</v>
      </c>
      <c r="H71" s="11">
        <v>14.07</v>
      </c>
      <c r="I71" s="15">
        <v>14.07</v>
      </c>
      <c r="J71" s="15"/>
      <c r="K71" s="16">
        <f>IF(Tableau1[[#This Row],[Valeur CHF ]]&gt;0,Tableau1[[#This Row],[Quantité]]*Tableau1[[#This Row],[Valeur]],Tableau1[[#This Row],[Quantité]]*Tableau1[[#This Row],[Valeur €]])</f>
        <v>140.69999999999999</v>
      </c>
      <c r="L71" s="2"/>
      <c r="M71" s="4" t="e">
        <f>#REF!*1.3</f>
        <v>#REF!</v>
      </c>
    </row>
    <row r="72" spans="1:13" x14ac:dyDescent="0.25">
      <c r="A72" s="13" t="s">
        <v>154</v>
      </c>
      <c r="B72" s="13">
        <v>2491</v>
      </c>
      <c r="C72" s="13" t="s">
        <v>155</v>
      </c>
      <c r="D72" s="1">
        <v>0</v>
      </c>
      <c r="E72" s="1">
        <v>7</v>
      </c>
      <c r="F72" s="14">
        <v>7</v>
      </c>
      <c r="G72" s="1">
        <v>-7</v>
      </c>
      <c r="H72" s="11">
        <v>12.737500000000001</v>
      </c>
      <c r="I72" s="15">
        <v>12.737500000000001</v>
      </c>
      <c r="J72" s="15"/>
      <c r="K72" s="16">
        <f>IF(Tableau1[[#This Row],[Valeur CHF ]]&gt;0,Tableau1[[#This Row],[Quantité]]*Tableau1[[#This Row],[Valeur]],Tableau1[[#This Row],[Quantité]]*Tableau1[[#This Row],[Valeur €]])</f>
        <v>89.162500000000009</v>
      </c>
      <c r="L72" s="2"/>
      <c r="M72" s="4" t="e">
        <f>#REF!*1.3</f>
        <v>#REF!</v>
      </c>
    </row>
    <row r="73" spans="1:13" x14ac:dyDescent="0.25">
      <c r="A73" s="13" t="s">
        <v>160</v>
      </c>
      <c r="B73" s="13">
        <v>2422</v>
      </c>
      <c r="C73" s="13" t="s">
        <v>161</v>
      </c>
      <c r="D73" s="1" t="s">
        <v>27</v>
      </c>
      <c r="E73" s="1">
        <v>0</v>
      </c>
      <c r="F73" s="14">
        <v>10</v>
      </c>
      <c r="G73" s="1">
        <v>0</v>
      </c>
      <c r="H73" s="11">
        <v>8.9480000000000004</v>
      </c>
      <c r="I73" s="15">
        <v>8.9480000000000004</v>
      </c>
      <c r="J73" s="15"/>
      <c r="K73" s="16">
        <f>IF(Tableau1[[#This Row],[Valeur CHF ]]&gt;0,Tableau1[[#This Row],[Quantité]]*Tableau1[[#This Row],[Valeur]],Tableau1[[#This Row],[Quantité]]*Tableau1[[#This Row],[Valeur €]])</f>
        <v>89.48</v>
      </c>
      <c r="L73" s="2"/>
      <c r="M73" s="4" t="e">
        <f>#REF!*1.3</f>
        <v>#REF!</v>
      </c>
    </row>
    <row r="74" spans="1:13" x14ac:dyDescent="0.25">
      <c r="A74" s="13" t="s">
        <v>162</v>
      </c>
      <c r="B74" s="13">
        <v>2308</v>
      </c>
      <c r="C74" s="13" t="s">
        <v>163</v>
      </c>
      <c r="D74" s="1">
        <v>22</v>
      </c>
      <c r="E74" s="1">
        <v>0</v>
      </c>
      <c r="F74" s="14">
        <v>22</v>
      </c>
      <c r="G74" s="1">
        <v>4</v>
      </c>
      <c r="H74" s="11">
        <v>12.360150000000001</v>
      </c>
      <c r="I74" s="15">
        <v>12.360150000000001</v>
      </c>
      <c r="J74" s="15"/>
      <c r="K74" s="16">
        <f>IF(Tableau1[[#This Row],[Valeur CHF ]]&gt;0,Tableau1[[#This Row],[Quantité]]*Tableau1[[#This Row],[Valeur]],Tableau1[[#This Row],[Quantité]]*Tableau1[[#This Row],[Valeur €]])</f>
        <v>271.92330000000004</v>
      </c>
      <c r="L74" s="2"/>
      <c r="M74" s="4" t="e">
        <f>#REF!*1.3</f>
        <v>#REF!</v>
      </c>
    </row>
    <row r="75" spans="1:13" x14ac:dyDescent="0.25">
      <c r="A75" s="18" t="s">
        <v>317</v>
      </c>
      <c r="B75" s="13">
        <v>3438</v>
      </c>
      <c r="C75" s="13" t="s">
        <v>199</v>
      </c>
      <c r="D75" s="1">
        <v>0</v>
      </c>
      <c r="E75" s="1">
        <v>8</v>
      </c>
      <c r="F75" s="14">
        <v>8</v>
      </c>
      <c r="G75" s="1">
        <v>0</v>
      </c>
      <c r="H75" s="11">
        <v>60.25</v>
      </c>
      <c r="I75" s="19"/>
      <c r="J75" s="19">
        <v>60.25</v>
      </c>
      <c r="K75" s="16">
        <f>IF(Tableau1[[#This Row],[Valeur CHF ]]&gt;0,Tableau1[[#This Row],[Quantité]]*Tableau1[[#This Row],[Valeur]],Tableau1[[#This Row],[Quantité]]*Tableau1[[#This Row],[Valeur €]])</f>
        <v>482</v>
      </c>
      <c r="L75" s="2"/>
      <c r="M75" s="4" t="e">
        <f>#REF!*1.3</f>
        <v>#REF!</v>
      </c>
    </row>
    <row r="76" spans="1:13" x14ac:dyDescent="0.25">
      <c r="A76" s="13" t="s">
        <v>198</v>
      </c>
      <c r="B76" s="13">
        <v>2106</v>
      </c>
      <c r="C76" s="13" t="s">
        <v>199</v>
      </c>
      <c r="D76" s="1">
        <v>7</v>
      </c>
      <c r="E76" s="1">
        <v>69</v>
      </c>
      <c r="F76" s="14">
        <v>79</v>
      </c>
      <c r="G76" s="1">
        <v>2</v>
      </c>
      <c r="H76" s="11">
        <v>58.743753329999997</v>
      </c>
      <c r="I76" s="15">
        <v>58.743753329999997</v>
      </c>
      <c r="J76" s="15"/>
      <c r="K76" s="16">
        <f>IF(Tableau1[[#This Row],[Valeur CHF ]]&gt;0,Tableau1[[#This Row],[Quantité]]*Tableau1[[#This Row],[Valeur]],Tableau1[[#This Row],[Quantité]]*Tableau1[[#This Row],[Valeur €]])</f>
        <v>4640.7565130699995</v>
      </c>
      <c r="L76" s="2"/>
      <c r="M76" s="4" t="e">
        <f>#REF!*1.3</f>
        <v>#REF!</v>
      </c>
    </row>
    <row r="77" spans="1:13" x14ac:dyDescent="0.25">
      <c r="A77" s="18" t="s">
        <v>327</v>
      </c>
      <c r="B77" s="13">
        <v>3525</v>
      </c>
      <c r="C77" s="13" t="s">
        <v>328</v>
      </c>
      <c r="D77" s="1" t="s">
        <v>108</v>
      </c>
      <c r="E77" s="1">
        <v>0</v>
      </c>
      <c r="F77" s="14">
        <v>4</v>
      </c>
      <c r="G77" s="1">
        <v>0</v>
      </c>
      <c r="I77" s="15"/>
      <c r="J77" s="15"/>
      <c r="K77" s="22">
        <f>IF(Tableau1[[#This Row],[Valeur CHF ]]&gt;0,Tableau1[[#This Row],[Quantité]]*Tableau1[[#This Row],[Valeur]],Tableau1[[#This Row],[Quantité]]*Tableau1[[#This Row],[Valeur €]])</f>
        <v>0</v>
      </c>
      <c r="L77" s="7" t="s">
        <v>387</v>
      </c>
      <c r="M77" s="4" t="e">
        <f>#REF!*1.3</f>
        <v>#REF!</v>
      </c>
    </row>
    <row r="78" spans="1:13" x14ac:dyDescent="0.25">
      <c r="A78" s="18" t="s">
        <v>318</v>
      </c>
      <c r="B78" s="13">
        <v>3716</v>
      </c>
      <c r="C78" s="13" t="s">
        <v>319</v>
      </c>
      <c r="D78" s="1" t="s">
        <v>45</v>
      </c>
      <c r="E78" s="1">
        <v>0</v>
      </c>
      <c r="F78" s="14">
        <v>3</v>
      </c>
      <c r="G78" s="1">
        <v>0</v>
      </c>
      <c r="I78" s="15"/>
      <c r="J78" s="15"/>
      <c r="K78" s="22">
        <f>IF(Tableau1[[#This Row],[Valeur CHF ]]&gt;0,Tableau1[[#This Row],[Quantité]]*Tableau1[[#This Row],[Valeur]],Tableau1[[#This Row],[Quantité]]*Tableau1[[#This Row],[Valeur €]])</f>
        <v>0</v>
      </c>
      <c r="L78" s="7" t="s">
        <v>387</v>
      </c>
      <c r="M78" s="4" t="e">
        <f>#REF!*1.3</f>
        <v>#REF!</v>
      </c>
    </row>
    <row r="79" spans="1:13" x14ac:dyDescent="0.25">
      <c r="A79" s="13" t="s">
        <v>364</v>
      </c>
      <c r="B79" s="13">
        <v>3376</v>
      </c>
      <c r="C79" s="13" t="s">
        <v>365</v>
      </c>
      <c r="D79" s="1">
        <v>41</v>
      </c>
      <c r="E79" s="1">
        <v>55</v>
      </c>
      <c r="F79" s="14">
        <v>96</v>
      </c>
      <c r="G79" s="1">
        <v>-1</v>
      </c>
      <c r="H79" s="11">
        <v>125.905</v>
      </c>
      <c r="I79" s="15">
        <v>125.905</v>
      </c>
      <c r="J79" s="15"/>
      <c r="K79" s="16">
        <f>IF(Tableau1[[#This Row],[Valeur CHF ]]&gt;0,Tableau1[[#This Row],[Quantité]]*Tableau1[[#This Row],[Valeur]],Tableau1[[#This Row],[Quantité]]*Tableau1[[#This Row],[Valeur €]])</f>
        <v>12086.880000000001</v>
      </c>
      <c r="L79" s="2"/>
      <c r="M79" s="4" t="e">
        <f>#REF!*1.3</f>
        <v>#REF!</v>
      </c>
    </row>
    <row r="80" spans="1:13" x14ac:dyDescent="0.25">
      <c r="A80" s="13" t="s">
        <v>168</v>
      </c>
      <c r="B80" s="13">
        <v>3782</v>
      </c>
      <c r="C80" s="13" t="s">
        <v>169</v>
      </c>
      <c r="D80" s="1" t="s">
        <v>17</v>
      </c>
      <c r="E80" s="1">
        <v>0</v>
      </c>
      <c r="F80" s="14">
        <v>6</v>
      </c>
      <c r="G80" s="1">
        <v>1</v>
      </c>
      <c r="H80" s="11">
        <v>434.5</v>
      </c>
      <c r="I80" s="15">
        <v>434.5</v>
      </c>
      <c r="J80" s="15"/>
      <c r="K80" s="16">
        <f>IF(Tableau1[[#This Row],[Valeur CHF ]]&gt;0,Tableau1[[#This Row],[Quantité]]*Tableau1[[#This Row],[Valeur]],Tableau1[[#This Row],[Quantité]]*Tableau1[[#This Row],[Valeur €]])</f>
        <v>2607</v>
      </c>
      <c r="L80" s="2"/>
      <c r="M80" s="4" t="e">
        <f>#REF!*1.3</f>
        <v>#REF!</v>
      </c>
    </row>
    <row r="81" spans="1:13" x14ac:dyDescent="0.25">
      <c r="A81" s="13" t="s">
        <v>166</v>
      </c>
      <c r="B81" s="13">
        <v>3165</v>
      </c>
      <c r="C81" s="13" t="s">
        <v>167</v>
      </c>
      <c r="D81" s="1" t="s">
        <v>108</v>
      </c>
      <c r="E81" s="1">
        <v>0</v>
      </c>
      <c r="F81" s="14">
        <v>4</v>
      </c>
      <c r="G81" s="1">
        <v>0</v>
      </c>
      <c r="H81" s="11">
        <v>309.73</v>
      </c>
      <c r="I81" s="19"/>
      <c r="J81" s="19">
        <v>309.73</v>
      </c>
      <c r="K81" s="16">
        <f>IF(Tableau1[[#This Row],[Valeur CHF ]]&gt;0,Tableau1[[#This Row],[Quantité]]*Tableau1[[#This Row],[Valeur]],Tableau1[[#This Row],[Quantité]]*Tableau1[[#This Row],[Valeur €]])</f>
        <v>1238.92</v>
      </c>
      <c r="L81" s="2"/>
      <c r="M81" s="4" t="e">
        <f>#REF!*1.3</f>
        <v>#REF!</v>
      </c>
    </row>
    <row r="82" spans="1:13" x14ac:dyDescent="0.25">
      <c r="A82" s="13" t="s">
        <v>164</v>
      </c>
      <c r="B82" s="13">
        <v>2176</v>
      </c>
      <c r="C82" s="13" t="s">
        <v>165</v>
      </c>
      <c r="D82" s="1" t="s">
        <v>123</v>
      </c>
      <c r="E82" s="1">
        <v>0</v>
      </c>
      <c r="F82" s="14">
        <v>17</v>
      </c>
      <c r="G82" s="1">
        <v>3</v>
      </c>
      <c r="H82" s="11">
        <v>155.08847333</v>
      </c>
      <c r="I82" s="15">
        <v>155.08847333</v>
      </c>
      <c r="J82" s="15"/>
      <c r="K82" s="16">
        <f>IF(Tableau1[[#This Row],[Valeur CHF ]]&gt;0,Tableau1[[#This Row],[Quantité]]*Tableau1[[#This Row],[Valeur]],Tableau1[[#This Row],[Quantité]]*Tableau1[[#This Row],[Valeur €]])</f>
        <v>2636.5040466099999</v>
      </c>
      <c r="L82" s="2"/>
      <c r="M82" s="4" t="e">
        <f>#REF!*1.3</f>
        <v>#REF!</v>
      </c>
    </row>
    <row r="83" spans="1:13" x14ac:dyDescent="0.25">
      <c r="A83" s="13" t="s">
        <v>202</v>
      </c>
      <c r="B83" s="13">
        <v>3681</v>
      </c>
      <c r="C83" s="13" t="s">
        <v>203</v>
      </c>
      <c r="D83" s="1" t="s">
        <v>204</v>
      </c>
      <c r="E83" s="1">
        <v>0</v>
      </c>
      <c r="F83" s="14">
        <v>2</v>
      </c>
      <c r="G83" s="1">
        <v>0</v>
      </c>
      <c r="H83" s="11">
        <v>1120.2</v>
      </c>
      <c r="I83" s="15">
        <v>1120.2</v>
      </c>
      <c r="J83" s="15"/>
      <c r="K83" s="16">
        <f>IF(Tableau1[[#This Row],[Valeur CHF ]]&gt;0,Tableau1[[#This Row],[Quantité]]*Tableau1[[#This Row],[Valeur]],Tableau1[[#This Row],[Quantité]]*Tableau1[[#This Row],[Valeur €]])</f>
        <v>2240.4</v>
      </c>
      <c r="L83" s="2"/>
      <c r="M83" s="4" t="e">
        <f>#REF!*1.3</f>
        <v>#REF!</v>
      </c>
    </row>
    <row r="84" spans="1:13" x14ac:dyDescent="0.25">
      <c r="A84" s="13">
        <v>100017</v>
      </c>
      <c r="B84" s="13">
        <v>2375</v>
      </c>
      <c r="C84" s="13" t="s">
        <v>37</v>
      </c>
      <c r="D84" s="1" t="s">
        <v>38</v>
      </c>
      <c r="E84" s="1">
        <v>14</v>
      </c>
      <c r="F84" s="14">
        <v>30</v>
      </c>
      <c r="G84" s="1">
        <v>0</v>
      </c>
      <c r="H84" s="11">
        <v>45.28875</v>
      </c>
      <c r="I84" s="15">
        <v>45.28875</v>
      </c>
      <c r="J84" s="15"/>
      <c r="K84" s="16">
        <f>IF(Tableau1[[#This Row],[Valeur CHF ]]&gt;0,Tableau1[[#This Row],[Quantité]]*Tableau1[[#This Row],[Valeur]],Tableau1[[#This Row],[Quantité]]*Tableau1[[#This Row],[Valeur €]])</f>
        <v>1358.6624999999999</v>
      </c>
      <c r="L84" s="2"/>
      <c r="M84" s="4" t="e">
        <f>#REF!*1.3</f>
        <v>#REF!</v>
      </c>
    </row>
    <row r="85" spans="1:13" x14ac:dyDescent="0.25">
      <c r="A85" s="13" t="s">
        <v>280</v>
      </c>
      <c r="B85" s="13">
        <v>3749</v>
      </c>
      <c r="C85" s="13" t="s">
        <v>281</v>
      </c>
      <c r="D85" s="1">
        <v>16</v>
      </c>
      <c r="E85" s="1">
        <v>0</v>
      </c>
      <c r="F85" s="14">
        <v>16</v>
      </c>
      <c r="G85" s="1">
        <v>-34</v>
      </c>
      <c r="H85" s="11">
        <v>1.39</v>
      </c>
      <c r="I85" s="15">
        <v>1.39</v>
      </c>
      <c r="J85" s="15"/>
      <c r="K85" s="16">
        <f>IF(Tableau1[[#This Row],[Valeur CHF ]]&gt;0,Tableau1[[#This Row],[Quantité]]*Tableau1[[#This Row],[Valeur]],Tableau1[[#This Row],[Quantité]]*Tableau1[[#This Row],[Valeur €]])</f>
        <v>22.24</v>
      </c>
      <c r="L85" s="2"/>
      <c r="M85" s="4" t="e">
        <f>#REF!*1.3</f>
        <v>#REF!</v>
      </c>
    </row>
    <row r="86" spans="1:13" x14ac:dyDescent="0.25">
      <c r="A86" s="13" t="s">
        <v>106</v>
      </c>
      <c r="B86" s="13">
        <v>3053</v>
      </c>
      <c r="C86" s="13" t="s">
        <v>107</v>
      </c>
      <c r="D86" s="1" t="s">
        <v>108</v>
      </c>
      <c r="E86" s="1">
        <v>0</v>
      </c>
      <c r="F86" s="14">
        <v>4</v>
      </c>
      <c r="G86" s="1">
        <v>0</v>
      </c>
      <c r="H86" s="11">
        <v>15.979760000000001</v>
      </c>
      <c r="I86" s="15">
        <v>15.979760000000001</v>
      </c>
      <c r="J86" s="15"/>
      <c r="K86" s="16">
        <f>IF(Tableau1[[#This Row],[Valeur CHF ]]&gt;0,Tableau1[[#This Row],[Quantité]]*Tableau1[[#This Row],[Valeur]],Tableau1[[#This Row],[Quantité]]*Tableau1[[#This Row],[Valeur €]])</f>
        <v>63.919040000000003</v>
      </c>
      <c r="L86" s="2"/>
      <c r="M86" s="4" t="e">
        <f>#REF!*1.3</f>
        <v>#REF!</v>
      </c>
    </row>
    <row r="87" spans="1:13" x14ac:dyDescent="0.25">
      <c r="A87" s="13" t="s">
        <v>109</v>
      </c>
      <c r="B87" s="13">
        <v>3052</v>
      </c>
      <c r="C87" s="13" t="s">
        <v>110</v>
      </c>
      <c r="D87" s="1" t="s">
        <v>111</v>
      </c>
      <c r="E87" s="1">
        <v>0</v>
      </c>
      <c r="F87" s="14">
        <v>27</v>
      </c>
      <c r="G87" s="1">
        <v>0</v>
      </c>
      <c r="H87" s="11">
        <v>16.824761899999999</v>
      </c>
      <c r="I87" s="15">
        <v>16.824761899999999</v>
      </c>
      <c r="J87" s="15"/>
      <c r="K87" s="16">
        <f>IF(Tableau1[[#This Row],[Valeur CHF ]]&gt;0,Tableau1[[#This Row],[Quantité]]*Tableau1[[#This Row],[Valeur]],Tableau1[[#This Row],[Quantité]]*Tableau1[[#This Row],[Valeur €]])</f>
        <v>454.26857129999996</v>
      </c>
      <c r="L87" s="2"/>
      <c r="M87" s="4" t="e">
        <f>#REF!*1.3</f>
        <v>#REF!</v>
      </c>
    </row>
    <row r="88" spans="1:13" x14ac:dyDescent="0.25">
      <c r="A88" s="13" t="s">
        <v>289</v>
      </c>
      <c r="B88" s="13">
        <v>2135</v>
      </c>
      <c r="C88" s="13" t="s">
        <v>290</v>
      </c>
      <c r="D88" s="1">
        <v>13</v>
      </c>
      <c r="E88" s="1">
        <v>0</v>
      </c>
      <c r="F88" s="14">
        <v>13</v>
      </c>
      <c r="G88" s="1">
        <v>-3</v>
      </c>
      <c r="H88" s="11">
        <v>3.1724999999999999</v>
      </c>
      <c r="I88" s="15">
        <v>3.1724999999999999</v>
      </c>
      <c r="J88" s="15"/>
      <c r="K88" s="16">
        <f>IF(Tableau1[[#This Row],[Valeur CHF ]]&gt;0,Tableau1[[#This Row],[Quantité]]*Tableau1[[#This Row],[Valeur]],Tableau1[[#This Row],[Quantité]]*Tableau1[[#This Row],[Valeur €]])</f>
        <v>41.2425</v>
      </c>
      <c r="L88" s="2"/>
      <c r="M88" s="4" t="e">
        <f>#REF!*1.3</f>
        <v>#REF!</v>
      </c>
    </row>
    <row r="89" spans="1:13" x14ac:dyDescent="0.25">
      <c r="A89" s="13" t="s">
        <v>313</v>
      </c>
      <c r="B89" s="13">
        <v>2456</v>
      </c>
      <c r="C89" s="13" t="s">
        <v>314</v>
      </c>
      <c r="D89" s="1" t="s">
        <v>24</v>
      </c>
      <c r="E89" s="1">
        <v>0</v>
      </c>
      <c r="F89" s="14">
        <v>5</v>
      </c>
      <c r="G89" s="1">
        <v>0</v>
      </c>
      <c r="H89" s="11">
        <v>34.31</v>
      </c>
      <c r="I89" s="15">
        <v>34.31</v>
      </c>
      <c r="J89" s="15"/>
      <c r="K89" s="16">
        <f>IF(Tableau1[[#This Row],[Valeur CHF ]]&gt;0,Tableau1[[#This Row],[Quantité]]*Tableau1[[#This Row],[Valeur]],Tableau1[[#This Row],[Quantité]]*Tableau1[[#This Row],[Valeur €]])</f>
        <v>171.55</v>
      </c>
      <c r="L89" s="2"/>
      <c r="M89" s="4" t="e">
        <f>#REF!*1.3</f>
        <v>#REF!</v>
      </c>
    </row>
    <row r="90" spans="1:13" x14ac:dyDescent="0.25">
      <c r="A90" s="13" t="s">
        <v>152</v>
      </c>
      <c r="B90" s="13">
        <v>2986</v>
      </c>
      <c r="C90" s="13" t="s">
        <v>153</v>
      </c>
      <c r="D90" s="1" t="s">
        <v>108</v>
      </c>
      <c r="E90" s="1">
        <v>0</v>
      </c>
      <c r="F90" s="14">
        <v>4</v>
      </c>
      <c r="G90" s="1">
        <v>0</v>
      </c>
      <c r="H90" s="11">
        <v>490</v>
      </c>
      <c r="I90" s="15">
        <v>490</v>
      </c>
      <c r="J90" s="15"/>
      <c r="K90" s="16">
        <f>IF(Tableau1[[#This Row],[Valeur CHF ]]&gt;0,Tableau1[[#This Row],[Quantité]]*Tableau1[[#This Row],[Valeur]],Tableau1[[#This Row],[Quantité]]*Tableau1[[#This Row],[Valeur €]])</f>
        <v>1960</v>
      </c>
      <c r="L90" s="2"/>
      <c r="M90" s="4" t="e">
        <f>#REF!*1.3</f>
        <v>#REF!</v>
      </c>
    </row>
    <row r="91" spans="1:13" x14ac:dyDescent="0.25">
      <c r="A91" s="13" t="s">
        <v>193</v>
      </c>
      <c r="B91" s="13">
        <v>2281</v>
      </c>
      <c r="C91" s="13" t="s">
        <v>194</v>
      </c>
      <c r="D91" s="1" t="s">
        <v>195</v>
      </c>
      <c r="E91" s="1">
        <v>0</v>
      </c>
      <c r="F91" s="14">
        <v>9</v>
      </c>
      <c r="G91" s="1">
        <v>0</v>
      </c>
      <c r="H91" s="11">
        <v>104.40586</v>
      </c>
      <c r="I91" s="15">
        <v>104.40586</v>
      </c>
      <c r="J91" s="15"/>
      <c r="K91" s="16">
        <f>IF(Tableau1[[#This Row],[Valeur CHF ]]&gt;0,Tableau1[[#This Row],[Quantité]]*Tableau1[[#This Row],[Valeur]],Tableau1[[#This Row],[Quantité]]*Tableau1[[#This Row],[Valeur €]])</f>
        <v>939.65273999999999</v>
      </c>
      <c r="L91" s="2"/>
      <c r="M91" s="4" t="e">
        <f>#REF!*1.3</f>
        <v>#REF!</v>
      </c>
    </row>
    <row r="92" spans="1:13" x14ac:dyDescent="0.25">
      <c r="A92" s="13" t="s">
        <v>306</v>
      </c>
      <c r="B92" s="13">
        <v>3086</v>
      </c>
      <c r="C92" s="13" t="s">
        <v>307</v>
      </c>
      <c r="D92" s="1">
        <v>31</v>
      </c>
      <c r="E92" s="1">
        <v>0</v>
      </c>
      <c r="F92" s="14">
        <v>31</v>
      </c>
      <c r="G92" s="1">
        <v>0</v>
      </c>
      <c r="H92" s="11">
        <v>16.72790698</v>
      </c>
      <c r="I92" s="15">
        <v>16.72790698</v>
      </c>
      <c r="J92" s="15"/>
      <c r="K92" s="16">
        <f>IF(Tableau1[[#This Row],[Valeur CHF ]]&gt;0,Tableau1[[#This Row],[Quantité]]*Tableau1[[#This Row],[Valeur]],Tableau1[[#This Row],[Quantité]]*Tableau1[[#This Row],[Valeur €]])</f>
        <v>518.56511638000006</v>
      </c>
      <c r="L92" s="2"/>
      <c r="M92" s="4" t="e">
        <f>#REF!*1.3</f>
        <v>#REF!</v>
      </c>
    </row>
    <row r="93" spans="1:13" x14ac:dyDescent="0.25">
      <c r="A93" s="13" t="s">
        <v>308</v>
      </c>
      <c r="B93" s="13">
        <v>2500</v>
      </c>
      <c r="C93" s="13" t="s">
        <v>309</v>
      </c>
      <c r="D93" s="1" t="s">
        <v>310</v>
      </c>
      <c r="E93" s="1">
        <v>0</v>
      </c>
      <c r="F93" s="14">
        <v>107</v>
      </c>
      <c r="G93" s="1">
        <v>0</v>
      </c>
      <c r="H93" s="11">
        <v>18.577804879999999</v>
      </c>
      <c r="I93" s="15">
        <v>18.577804879999999</v>
      </c>
      <c r="J93" s="15"/>
      <c r="K93" s="16">
        <f>IF(Tableau1[[#This Row],[Valeur CHF ]]&gt;0,Tableau1[[#This Row],[Quantité]]*Tableau1[[#This Row],[Valeur]],Tableau1[[#This Row],[Quantité]]*Tableau1[[#This Row],[Valeur €]])</f>
        <v>1987.8251221599999</v>
      </c>
      <c r="L93" s="2"/>
      <c r="M93" s="4" t="e">
        <f>#REF!*1.3</f>
        <v>#REF!</v>
      </c>
    </row>
    <row r="94" spans="1:13" x14ac:dyDescent="0.25">
      <c r="A94" s="13" t="s">
        <v>311</v>
      </c>
      <c r="B94" s="13">
        <v>2501</v>
      </c>
      <c r="C94" s="13" t="s">
        <v>312</v>
      </c>
      <c r="D94" s="1" t="s">
        <v>70</v>
      </c>
      <c r="E94" s="1">
        <v>0</v>
      </c>
      <c r="F94" s="14">
        <v>50</v>
      </c>
      <c r="G94" s="1">
        <v>0</v>
      </c>
      <c r="H94" s="11">
        <v>21.72526882</v>
      </c>
      <c r="I94" s="15">
        <v>21.72526882</v>
      </c>
      <c r="J94" s="15"/>
      <c r="K94" s="16">
        <f>IF(Tableau1[[#This Row],[Valeur CHF ]]&gt;0,Tableau1[[#This Row],[Quantité]]*Tableau1[[#This Row],[Valeur]],Tableau1[[#This Row],[Quantité]]*Tableau1[[#This Row],[Valeur €]])</f>
        <v>1086.2634410000001</v>
      </c>
      <c r="L94" s="2"/>
      <c r="M94" s="4" t="e">
        <f>#REF!*1.3</f>
        <v>#REF!</v>
      </c>
    </row>
    <row r="95" spans="1:13" x14ac:dyDescent="0.25">
      <c r="A95" s="13" t="s">
        <v>89</v>
      </c>
      <c r="B95" s="13">
        <v>1297</v>
      </c>
      <c r="C95" s="13" t="s">
        <v>90</v>
      </c>
      <c r="D95" s="1">
        <v>0</v>
      </c>
      <c r="E95" s="1">
        <v>67</v>
      </c>
      <c r="F95" s="14">
        <v>67</v>
      </c>
      <c r="G95" s="1">
        <v>-5</v>
      </c>
      <c r="H95" s="11">
        <v>156.36799999999999</v>
      </c>
      <c r="I95" s="15">
        <v>156.36799999999999</v>
      </c>
      <c r="J95" s="15"/>
      <c r="K95" s="16">
        <f>IF(Tableau1[[#This Row],[Valeur CHF ]]&gt;0,Tableau1[[#This Row],[Quantité]]*Tableau1[[#This Row],[Valeur]],Tableau1[[#This Row],[Quantité]]*Tableau1[[#This Row],[Valeur €]])</f>
        <v>10476.655999999999</v>
      </c>
      <c r="L95" s="2"/>
      <c r="M95" s="4" t="e">
        <f>#REF!*1.3</f>
        <v>#REF!</v>
      </c>
    </row>
    <row r="96" spans="1:13" x14ac:dyDescent="0.25">
      <c r="A96" s="13" t="s">
        <v>91</v>
      </c>
      <c r="B96" s="13">
        <v>1868</v>
      </c>
      <c r="C96" s="13" t="s">
        <v>92</v>
      </c>
      <c r="D96" s="1">
        <v>0</v>
      </c>
      <c r="E96" s="1">
        <v>1</v>
      </c>
      <c r="F96" s="14">
        <v>1</v>
      </c>
      <c r="G96" s="1">
        <v>2</v>
      </c>
      <c r="H96" s="11">
        <v>160</v>
      </c>
      <c r="I96" s="19"/>
      <c r="J96" s="19">
        <v>160</v>
      </c>
      <c r="K96" s="16">
        <f>IF(Tableau1[[#This Row],[Valeur CHF ]]&gt;0,Tableau1[[#This Row],[Quantité]]*Tableau1[[#This Row],[Valeur]],Tableau1[[#This Row],[Quantité]]*Tableau1[[#This Row],[Valeur €]])</f>
        <v>160</v>
      </c>
      <c r="L96" s="2"/>
      <c r="M96" s="4" t="e">
        <f>#REF!*1.3</f>
        <v>#REF!</v>
      </c>
    </row>
    <row r="97" spans="1:13" x14ac:dyDescent="0.25">
      <c r="A97" s="13" t="s">
        <v>43</v>
      </c>
      <c r="B97" s="13">
        <v>934</v>
      </c>
      <c r="C97" s="13" t="s">
        <v>44</v>
      </c>
      <c r="D97" s="1">
        <v>18</v>
      </c>
      <c r="E97" s="1">
        <v>0</v>
      </c>
      <c r="F97" s="14">
        <v>18</v>
      </c>
      <c r="G97" s="1">
        <v>0</v>
      </c>
      <c r="H97" s="11">
        <v>1.24</v>
      </c>
      <c r="I97" s="15">
        <v>1.24</v>
      </c>
      <c r="J97" s="15"/>
      <c r="K97" s="16">
        <f>IF(Tableau1[[#This Row],[Valeur CHF ]]&gt;0,Tableau1[[#This Row],[Quantité]]*Tableau1[[#This Row],[Valeur]],Tableau1[[#This Row],[Quantité]]*Tableau1[[#This Row],[Valeur €]])</f>
        <v>22.32</v>
      </c>
      <c r="L97" s="2"/>
      <c r="M97" s="4" t="e">
        <f>#REF!*1.3</f>
        <v>#REF!</v>
      </c>
    </row>
    <row r="98" spans="1:13" x14ac:dyDescent="0.25">
      <c r="A98" s="13" t="s">
        <v>200</v>
      </c>
      <c r="B98" s="13">
        <v>3774</v>
      </c>
      <c r="C98" s="13" t="s">
        <v>201</v>
      </c>
      <c r="D98" s="1" t="s">
        <v>195</v>
      </c>
      <c r="E98" s="1">
        <v>0</v>
      </c>
      <c r="F98" s="14">
        <v>9</v>
      </c>
      <c r="G98" s="1">
        <v>0</v>
      </c>
      <c r="H98" s="11">
        <v>83.474999999999994</v>
      </c>
      <c r="I98" s="15">
        <v>83.474999999999994</v>
      </c>
      <c r="J98" s="15"/>
      <c r="K98" s="16">
        <f>IF(Tableau1[[#This Row],[Valeur CHF ]]&gt;0,Tableau1[[#This Row],[Quantité]]*Tableau1[[#This Row],[Valeur]],Tableau1[[#This Row],[Quantité]]*Tableau1[[#This Row],[Valeur €]])</f>
        <v>751.27499999999998</v>
      </c>
      <c r="L98" s="2"/>
      <c r="M98" s="4" t="e">
        <f>#REF!*1.3</f>
        <v>#REF!</v>
      </c>
    </row>
    <row r="99" spans="1:13" x14ac:dyDescent="0.25">
      <c r="A99" s="13" t="s">
        <v>20</v>
      </c>
      <c r="B99" s="13">
        <v>1871</v>
      </c>
      <c r="C99" s="13" t="s">
        <v>21</v>
      </c>
      <c r="D99" s="1">
        <v>1</v>
      </c>
      <c r="E99" s="1">
        <v>0</v>
      </c>
      <c r="F99" s="14">
        <v>1</v>
      </c>
      <c r="G99" s="1">
        <v>0</v>
      </c>
      <c r="H99" s="11">
        <v>12.7</v>
      </c>
      <c r="I99" s="15">
        <v>12.7</v>
      </c>
      <c r="J99" s="15"/>
      <c r="K99" s="16">
        <f>IF(Tableau1[[#This Row],[Valeur CHF ]]&gt;0,Tableau1[[#This Row],[Quantité]]*Tableau1[[#This Row],[Valeur]],Tableau1[[#This Row],[Quantité]]*Tableau1[[#This Row],[Valeur €]])</f>
        <v>12.7</v>
      </c>
      <c r="L99" s="2"/>
      <c r="M99" s="4" t="e">
        <f>#REF!*1.3</f>
        <v>#REF!</v>
      </c>
    </row>
    <row r="100" spans="1:13" x14ac:dyDescent="0.25">
      <c r="A100" s="13" t="s">
        <v>18</v>
      </c>
      <c r="B100" s="13">
        <v>55</v>
      </c>
      <c r="C100" s="13" t="s">
        <v>19</v>
      </c>
      <c r="D100" s="1">
        <v>383</v>
      </c>
      <c r="E100" s="1">
        <v>0</v>
      </c>
      <c r="F100" s="14">
        <v>383</v>
      </c>
      <c r="G100" s="1">
        <v>3</v>
      </c>
      <c r="H100" s="11">
        <v>55.2</v>
      </c>
      <c r="I100" s="15">
        <v>55.2</v>
      </c>
      <c r="J100" s="15"/>
      <c r="K100" s="16">
        <f>IF(Tableau1[[#This Row],[Valeur CHF ]]&gt;0,Tableau1[[#This Row],[Quantité]]*Tableau1[[#This Row],[Valeur]],Tableau1[[#This Row],[Quantité]]*Tableau1[[#This Row],[Valeur €]])</f>
        <v>21141.600000000002</v>
      </c>
      <c r="L100" s="2"/>
      <c r="M100" s="4" t="e">
        <f>#REF!*1.3</f>
        <v>#REF!</v>
      </c>
    </row>
    <row r="101" spans="1:13" x14ac:dyDescent="0.25">
      <c r="A101" s="13" t="s">
        <v>246</v>
      </c>
      <c r="B101" s="13">
        <v>2132</v>
      </c>
      <c r="C101" s="13" t="s">
        <v>247</v>
      </c>
      <c r="D101" s="1">
        <v>2</v>
      </c>
      <c r="E101" s="1">
        <v>0</v>
      </c>
      <c r="F101" s="14">
        <v>2</v>
      </c>
      <c r="G101" s="1">
        <v>0</v>
      </c>
      <c r="H101" s="11">
        <v>3.7977777800000001</v>
      </c>
      <c r="I101" s="15">
        <v>3.7977777800000001</v>
      </c>
      <c r="J101" s="15"/>
      <c r="K101" s="16">
        <f>IF(Tableau1[[#This Row],[Valeur CHF ]]&gt;0,Tableau1[[#This Row],[Quantité]]*Tableau1[[#This Row],[Valeur]],Tableau1[[#This Row],[Quantité]]*Tableau1[[#This Row],[Valeur €]])</f>
        <v>7.5955555600000002</v>
      </c>
      <c r="L101" s="2"/>
      <c r="M101" s="4" t="e">
        <f>#REF!*1.3</f>
        <v>#REF!</v>
      </c>
    </row>
    <row r="102" spans="1:13" hidden="1" x14ac:dyDescent="0.25">
      <c r="A102" s="1" t="s">
        <v>277</v>
      </c>
      <c r="B102" s="1">
        <v>3659</v>
      </c>
      <c r="C102" s="1" t="s">
        <v>278</v>
      </c>
      <c r="D102" s="1">
        <v>0</v>
      </c>
      <c r="E102" s="1">
        <v>0</v>
      </c>
      <c r="F102" s="10">
        <v>0</v>
      </c>
      <c r="G102" s="1">
        <v>-3</v>
      </c>
      <c r="H102" s="11">
        <v>0</v>
      </c>
      <c r="I102" s="11">
        <v>0</v>
      </c>
      <c r="K102" s="12">
        <f>IF(Tableau1[[#This Row],[Valeur CHF ]]&gt;0,Tableau1[[#This Row],[Quantité]]*Tableau1[[#This Row],[Valeur]],Tableau1[[#This Row],[Quantité]]*Tableau1[[#This Row],[Valeur €]])</f>
        <v>0</v>
      </c>
      <c r="L102" s="2"/>
      <c r="M102" s="4" t="e">
        <f>#REF!*1.3</f>
        <v>#REF!</v>
      </c>
    </row>
    <row r="103" spans="1:13" x14ac:dyDescent="0.25">
      <c r="A103" s="13" t="s">
        <v>279</v>
      </c>
      <c r="B103" s="13">
        <v>3623</v>
      </c>
      <c r="C103" s="13" t="s">
        <v>394</v>
      </c>
      <c r="D103" s="1">
        <v>4.75</v>
      </c>
      <c r="E103" s="1">
        <v>0</v>
      </c>
      <c r="F103" s="20">
        <v>4.75</v>
      </c>
      <c r="G103" s="1">
        <v>0.75</v>
      </c>
      <c r="H103" s="11">
        <v>0.52600000000000002</v>
      </c>
      <c r="I103" s="19"/>
      <c r="J103" s="19">
        <v>0.52600000000000002</v>
      </c>
      <c r="K103" s="16">
        <f>IF(Tableau1[[#This Row],[Valeur CHF ]]&gt;0,Tableau1[[#This Row],[Quantité]]*Tableau1[[#This Row],[Valeur]],Tableau1[[#This Row],[Quantité]]*Tableau1[[#This Row],[Valeur €]])</f>
        <v>2.4984999999999999</v>
      </c>
      <c r="L103" s="2"/>
      <c r="M103" s="4" t="e">
        <f>#REF!*1.3</f>
        <v>#REF!</v>
      </c>
    </row>
    <row r="104" spans="1:13" x14ac:dyDescent="0.25">
      <c r="A104" s="13" t="s">
        <v>226</v>
      </c>
      <c r="B104" s="13">
        <v>3786</v>
      </c>
      <c r="C104" s="13" t="s">
        <v>227</v>
      </c>
      <c r="D104" s="1" t="s">
        <v>204</v>
      </c>
      <c r="E104" s="1">
        <v>0</v>
      </c>
      <c r="F104" s="14">
        <v>2</v>
      </c>
      <c r="G104" s="1">
        <v>2</v>
      </c>
      <c r="H104" s="11">
        <v>17</v>
      </c>
      <c r="I104" s="21">
        <v>17</v>
      </c>
      <c r="J104" s="21"/>
      <c r="K104" s="16">
        <f>IF(Tableau1[[#This Row],[Valeur CHF ]]&gt;0,Tableau1[[#This Row],[Quantité]]*Tableau1[[#This Row],[Valeur]],Tableau1[[#This Row],[Quantité]]*Tableau1[[#This Row],[Valeur €]])</f>
        <v>34</v>
      </c>
      <c r="L104" s="8" t="s">
        <v>388</v>
      </c>
      <c r="M104" s="4" t="e">
        <f>#REF!*1.3</f>
        <v>#REF!</v>
      </c>
    </row>
    <row r="105" spans="1:13" x14ac:dyDescent="0.25">
      <c r="A105" s="13" t="s">
        <v>228</v>
      </c>
      <c r="B105" s="13">
        <v>3137</v>
      </c>
      <c r="C105" s="13" t="s">
        <v>227</v>
      </c>
      <c r="D105" s="1">
        <v>8</v>
      </c>
      <c r="E105" s="1">
        <v>0</v>
      </c>
      <c r="F105" s="14">
        <v>8</v>
      </c>
      <c r="G105" s="1">
        <v>6</v>
      </c>
      <c r="H105" s="11">
        <v>6.2938095199999999</v>
      </c>
      <c r="I105" s="15">
        <v>6.2938095199999999</v>
      </c>
      <c r="J105" s="15"/>
      <c r="K105" s="16">
        <f>IF(Tableau1[[#This Row],[Valeur CHF ]]&gt;0,Tableau1[[#This Row],[Quantité]]*Tableau1[[#This Row],[Valeur]],Tableau1[[#This Row],[Quantité]]*Tableau1[[#This Row],[Valeur €]])</f>
        <v>50.350476159999999</v>
      </c>
      <c r="L105" s="4"/>
      <c r="M105" s="4" t="e">
        <f>#REF!*1.3</f>
        <v>#REF!</v>
      </c>
    </row>
    <row r="106" spans="1:13" x14ac:dyDescent="0.25">
      <c r="A106" s="13">
        <v>100011</v>
      </c>
      <c r="B106" s="13">
        <v>2361</v>
      </c>
      <c r="C106" s="13" t="s">
        <v>28</v>
      </c>
      <c r="D106" s="1">
        <v>27</v>
      </c>
      <c r="E106" s="1">
        <v>0</v>
      </c>
      <c r="F106" s="14">
        <v>27</v>
      </c>
      <c r="G106" s="1">
        <v>0</v>
      </c>
      <c r="H106" s="11">
        <v>16.301785710000001</v>
      </c>
      <c r="I106" s="15">
        <v>16.301785710000001</v>
      </c>
      <c r="J106" s="15"/>
      <c r="K106" s="16">
        <f>IF(Tableau1[[#This Row],[Valeur CHF ]]&gt;0,Tableau1[[#This Row],[Quantité]]*Tableau1[[#This Row],[Valeur]],Tableau1[[#This Row],[Quantité]]*Tableau1[[#This Row],[Valeur €]])</f>
        <v>440.14821417000002</v>
      </c>
      <c r="L106" s="2"/>
      <c r="M106" s="4" t="e">
        <f>#REF!*1.3</f>
        <v>#REF!</v>
      </c>
    </row>
    <row r="107" spans="1:13" hidden="1" x14ac:dyDescent="0.25">
      <c r="A107" s="1">
        <v>100012</v>
      </c>
      <c r="B107" s="1">
        <v>2362</v>
      </c>
      <c r="C107" s="1" t="s">
        <v>29</v>
      </c>
      <c r="D107" s="1">
        <v>0</v>
      </c>
      <c r="E107" s="1">
        <v>0</v>
      </c>
      <c r="F107" s="10">
        <v>0</v>
      </c>
      <c r="G107" s="1">
        <v>-12</v>
      </c>
      <c r="H107" s="11">
        <v>24.623899999999999</v>
      </c>
      <c r="K107" s="12">
        <f>IF(Tableau1[[#This Row],[Valeur CHF ]]&gt;0,Tableau1[[#This Row],[Quantité]]*Tableau1[[#This Row],[Valeur]],Tableau1[[#This Row],[Quantité]]*Tableau1[[#This Row],[Valeur €]])</f>
        <v>0</v>
      </c>
      <c r="L107" s="2"/>
      <c r="M107" s="4" t="e">
        <f>#REF!*1.3</f>
        <v>#REF!</v>
      </c>
    </row>
    <row r="108" spans="1:13" x14ac:dyDescent="0.25">
      <c r="A108" s="13">
        <v>100013</v>
      </c>
      <c r="B108" s="13">
        <v>2363</v>
      </c>
      <c r="C108" s="13" t="s">
        <v>30</v>
      </c>
      <c r="D108" s="1">
        <v>4</v>
      </c>
      <c r="E108" s="1">
        <v>0</v>
      </c>
      <c r="F108" s="14">
        <v>6</v>
      </c>
      <c r="G108" s="1">
        <v>-2</v>
      </c>
      <c r="H108" s="11">
        <v>17.520140850000001</v>
      </c>
      <c r="I108" s="15">
        <v>17.520140850000001</v>
      </c>
      <c r="J108" s="15"/>
      <c r="K108" s="16">
        <f>IF(Tableau1[[#This Row],[Valeur CHF ]]&gt;0,Tableau1[[#This Row],[Quantité]]*Tableau1[[#This Row],[Valeur]],Tableau1[[#This Row],[Quantité]]*Tableau1[[#This Row],[Valeur €]])</f>
        <v>105.1208451</v>
      </c>
      <c r="L108" s="2"/>
      <c r="M108" s="4" t="e">
        <f>#REF!*1.3</f>
        <v>#REF!</v>
      </c>
    </row>
    <row r="109" spans="1:13" x14ac:dyDescent="0.25">
      <c r="A109" s="13" t="s">
        <v>297</v>
      </c>
      <c r="B109" s="13">
        <v>3119</v>
      </c>
      <c r="C109" s="13" t="s">
        <v>298</v>
      </c>
      <c r="D109" s="1" t="s">
        <v>108</v>
      </c>
      <c r="E109" s="1">
        <v>0</v>
      </c>
      <c r="F109" s="14">
        <v>4</v>
      </c>
      <c r="G109" s="1">
        <v>0</v>
      </c>
      <c r="I109" s="15"/>
      <c r="J109" s="15"/>
      <c r="K109" s="22">
        <f>IF(Tableau1[[#This Row],[Valeur CHF ]]&gt;0,Tableau1[[#This Row],[Quantité]]*Tableau1[[#This Row],[Valeur]],Tableau1[[#This Row],[Quantité]]*Tableau1[[#This Row],[Valeur €]])</f>
        <v>0</v>
      </c>
      <c r="L109" s="7" t="s">
        <v>386</v>
      </c>
      <c r="M109" s="4" t="e">
        <f>#REF!*1.3</f>
        <v>#REF!</v>
      </c>
    </row>
    <row r="110" spans="1:13" x14ac:dyDescent="0.25">
      <c r="A110" s="13" t="s">
        <v>299</v>
      </c>
      <c r="B110" s="13">
        <v>3845</v>
      </c>
      <c r="C110" s="13" t="s">
        <v>298</v>
      </c>
      <c r="D110" s="1">
        <v>5</v>
      </c>
      <c r="E110" s="1">
        <v>0</v>
      </c>
      <c r="F110" s="14">
        <v>5</v>
      </c>
      <c r="G110" s="1">
        <v>5</v>
      </c>
      <c r="I110" s="15"/>
      <c r="J110" s="15"/>
      <c r="K110" s="22">
        <f>IF(Tableau1[[#This Row],[Valeur CHF ]]&gt;0,Tableau1[[#This Row],[Quantité]]*Tableau1[[#This Row],[Valeur]],Tableau1[[#This Row],[Quantité]]*Tableau1[[#This Row],[Valeur €]])</f>
        <v>0</v>
      </c>
      <c r="L110" s="7" t="s">
        <v>386</v>
      </c>
      <c r="M110" s="4" t="e">
        <f>#REF!*1.3</f>
        <v>#REF!</v>
      </c>
    </row>
    <row r="111" spans="1:13" x14ac:dyDescent="0.25">
      <c r="A111" s="13" t="s">
        <v>150</v>
      </c>
      <c r="B111" s="13">
        <v>3134</v>
      </c>
      <c r="C111" s="13" t="s">
        <v>151</v>
      </c>
      <c r="D111" s="1">
        <v>36</v>
      </c>
      <c r="E111" s="1">
        <v>0</v>
      </c>
      <c r="F111" s="14">
        <v>36</v>
      </c>
      <c r="G111" s="1">
        <v>-25</v>
      </c>
      <c r="H111" s="11">
        <v>27.411999999999999</v>
      </c>
      <c r="I111" s="15">
        <v>27.411999999999999</v>
      </c>
      <c r="J111" s="15"/>
      <c r="K111" s="16">
        <f>IF(Tableau1[[#This Row],[Valeur CHF ]]&gt;0,Tableau1[[#This Row],[Quantité]]*Tableau1[[#This Row],[Valeur]],Tableau1[[#This Row],[Quantité]]*Tableau1[[#This Row],[Valeur €]])</f>
        <v>986.83199999999999</v>
      </c>
      <c r="L111" s="2"/>
      <c r="M111" s="4" t="e">
        <f>#REF!*1.3</f>
        <v>#REF!</v>
      </c>
    </row>
    <row r="112" spans="1:13" x14ac:dyDescent="0.25">
      <c r="A112" s="13" t="s">
        <v>256</v>
      </c>
      <c r="B112" s="13">
        <v>3226</v>
      </c>
      <c r="C112" s="13" t="s">
        <v>257</v>
      </c>
      <c r="D112" s="1">
        <v>7</v>
      </c>
      <c r="E112" s="1">
        <v>0</v>
      </c>
      <c r="F112" s="14">
        <v>7</v>
      </c>
      <c r="G112" s="1">
        <v>0</v>
      </c>
      <c r="H112" s="11">
        <v>23.662961540000001</v>
      </c>
      <c r="I112" s="15">
        <v>23.662961540000001</v>
      </c>
      <c r="J112" s="15"/>
      <c r="K112" s="16">
        <f>IF(Tableau1[[#This Row],[Valeur CHF ]]&gt;0,Tableau1[[#This Row],[Quantité]]*Tableau1[[#This Row],[Valeur]],Tableau1[[#This Row],[Quantité]]*Tableau1[[#This Row],[Valeur €]])</f>
        <v>165.64073078000001</v>
      </c>
      <c r="L112" s="2"/>
      <c r="M112" s="4" t="e">
        <f>#REF!*1.3</f>
        <v>#REF!</v>
      </c>
    </row>
    <row r="113" spans="1:13" x14ac:dyDescent="0.25">
      <c r="A113" s="13">
        <v>100014</v>
      </c>
      <c r="B113" s="13">
        <v>2364</v>
      </c>
      <c r="C113" s="13" t="s">
        <v>32</v>
      </c>
      <c r="D113" s="1">
        <v>32</v>
      </c>
      <c r="E113" s="1">
        <v>0</v>
      </c>
      <c r="F113" s="14">
        <v>32</v>
      </c>
      <c r="G113" s="1">
        <v>0</v>
      </c>
      <c r="H113" s="11">
        <v>31.425283329999999</v>
      </c>
      <c r="I113" s="15">
        <v>31.425283329999999</v>
      </c>
      <c r="J113" s="19"/>
      <c r="K113" s="16">
        <f>IF(Tableau1[[#This Row],[Valeur CHF ]]&gt;0,Tableau1[[#This Row],[Quantité]]*Tableau1[[#This Row],[Valeur]],Tableau1[[#This Row],[Quantité]]*Tableau1[[#This Row],[Valeur €]])</f>
        <v>1005.60906656</v>
      </c>
      <c r="L113" s="4"/>
      <c r="M113" s="4" t="e">
        <f>#REF!*1.3</f>
        <v>#REF!</v>
      </c>
    </row>
    <row r="114" spans="1:13" x14ac:dyDescent="0.25">
      <c r="A114" s="13">
        <v>100016</v>
      </c>
      <c r="B114" s="13">
        <v>2366</v>
      </c>
      <c r="C114" s="13" t="s">
        <v>35</v>
      </c>
      <c r="D114" s="1">
        <v>11</v>
      </c>
      <c r="E114" s="1">
        <v>0</v>
      </c>
      <c r="F114" s="14">
        <v>11</v>
      </c>
      <c r="G114" s="1">
        <v>0</v>
      </c>
      <c r="H114" s="11">
        <v>38.32593636</v>
      </c>
      <c r="I114" s="15">
        <v>38.32593636</v>
      </c>
      <c r="J114" s="19"/>
      <c r="K114" s="16">
        <f>IF(Tableau1[[#This Row],[Valeur CHF ]]&gt;0,Tableau1[[#This Row],[Quantité]]*Tableau1[[#This Row],[Valeur]],Tableau1[[#This Row],[Quantité]]*Tableau1[[#This Row],[Valeur €]])</f>
        <v>421.58529995999999</v>
      </c>
      <c r="L114" s="2"/>
      <c r="M114" s="4" t="e">
        <f>#REF!*1.3</f>
        <v>#REF!</v>
      </c>
    </row>
    <row r="115" spans="1:13" x14ac:dyDescent="0.25">
      <c r="A115" s="13">
        <v>100015</v>
      </c>
      <c r="B115" s="13">
        <v>2365</v>
      </c>
      <c r="C115" s="13" t="s">
        <v>33</v>
      </c>
      <c r="D115" s="1" t="s">
        <v>34</v>
      </c>
      <c r="E115" s="1">
        <v>25</v>
      </c>
      <c r="F115" s="14">
        <v>62</v>
      </c>
      <c r="G115" s="1">
        <v>0</v>
      </c>
      <c r="H115" s="11">
        <v>34.362900000000003</v>
      </c>
      <c r="I115" s="15">
        <v>34.362900000000003</v>
      </c>
      <c r="J115" s="19"/>
      <c r="K115" s="16">
        <f>IF(Tableau1[[#This Row],[Valeur CHF ]]&gt;0,Tableau1[[#This Row],[Quantité]]*Tableau1[[#This Row],[Valeur]],Tableau1[[#This Row],[Quantité]]*Tableau1[[#This Row],[Valeur €]])</f>
        <v>2130.4998000000001</v>
      </c>
      <c r="L115" s="2"/>
      <c r="M115" s="4" t="e">
        <f>#REF!*1.3</f>
        <v>#REF!</v>
      </c>
    </row>
    <row r="116" spans="1:13" x14ac:dyDescent="0.25">
      <c r="A116" s="13" t="s">
        <v>254</v>
      </c>
      <c r="B116" s="13">
        <v>3539</v>
      </c>
      <c r="C116" s="13" t="s">
        <v>255</v>
      </c>
      <c r="D116" s="1">
        <v>13</v>
      </c>
      <c r="E116" s="1">
        <v>0</v>
      </c>
      <c r="F116" s="14">
        <v>13</v>
      </c>
      <c r="G116" s="1">
        <v>-4</v>
      </c>
      <c r="H116" s="11">
        <v>16.829999999999998</v>
      </c>
      <c r="I116" s="17"/>
      <c r="J116" s="19">
        <v>16.829999999999998</v>
      </c>
      <c r="K116" s="16">
        <f>IF(Tableau1[[#This Row],[Valeur CHF ]]&gt;0,Tableau1[[#This Row],[Quantité]]*Tableau1[[#This Row],[Valeur]],Tableau1[[#This Row],[Quantité]]*Tableau1[[#This Row],[Valeur €]])</f>
        <v>218.78999999999996</v>
      </c>
      <c r="L116" s="9" t="s">
        <v>390</v>
      </c>
      <c r="M116" s="4" t="e">
        <f>#REF!*1.3</f>
        <v>#REF!</v>
      </c>
    </row>
    <row r="117" spans="1:13" x14ac:dyDescent="0.25">
      <c r="A117" s="13" t="s">
        <v>258</v>
      </c>
      <c r="B117" s="13">
        <v>2836</v>
      </c>
      <c r="C117" s="13" t="s">
        <v>259</v>
      </c>
      <c r="D117" s="1" t="s">
        <v>48</v>
      </c>
      <c r="E117" s="1">
        <v>0</v>
      </c>
      <c r="F117" s="14">
        <v>1</v>
      </c>
      <c r="G117" s="1">
        <v>0</v>
      </c>
      <c r="H117" s="11">
        <v>27.720600000000001</v>
      </c>
      <c r="I117" s="15">
        <v>27.720600000000001</v>
      </c>
      <c r="J117" s="19"/>
      <c r="K117" s="16">
        <f>IF(Tableau1[[#This Row],[Valeur CHF ]]&gt;0,Tableau1[[#This Row],[Quantité]]*Tableau1[[#This Row],[Valeur]],Tableau1[[#This Row],[Quantité]]*Tableau1[[#This Row],[Valeur €]])</f>
        <v>27.720600000000001</v>
      </c>
      <c r="L117" s="2"/>
      <c r="M117" s="4" t="e">
        <f>#REF!*1.3</f>
        <v>#REF!</v>
      </c>
    </row>
    <row r="118" spans="1:13" hidden="1" x14ac:dyDescent="0.25">
      <c r="A118" s="1" t="s">
        <v>229</v>
      </c>
      <c r="B118" s="1">
        <v>3788</v>
      </c>
      <c r="C118" s="1" t="s">
        <v>230</v>
      </c>
      <c r="D118" s="1">
        <v>0</v>
      </c>
      <c r="E118" s="1">
        <v>0</v>
      </c>
      <c r="F118" s="10">
        <v>0</v>
      </c>
      <c r="G118" s="1">
        <v>0</v>
      </c>
      <c r="J118" s="19"/>
      <c r="K118" s="12">
        <f>IF(Tableau1[[#This Row],[Valeur CHF ]]&gt;0,Tableau1[[#This Row],[Quantité]]*Tableau1[[#This Row],[Valeur]],Tableau1[[#This Row],[Quantité]]*Tableau1[[#This Row],[Valeur €]])</f>
        <v>0</v>
      </c>
      <c r="L118" s="4"/>
      <c r="M118" s="4" t="e">
        <f>#REF!*1.3</f>
        <v>#REF!</v>
      </c>
    </row>
    <row r="119" spans="1:13" x14ac:dyDescent="0.25">
      <c r="A119" s="13" t="s">
        <v>231</v>
      </c>
      <c r="B119" s="13">
        <v>3138</v>
      </c>
      <c r="C119" s="13" t="s">
        <v>230</v>
      </c>
      <c r="D119" s="1" t="s">
        <v>105</v>
      </c>
      <c r="E119" s="1">
        <v>0</v>
      </c>
      <c r="F119" s="14">
        <v>40</v>
      </c>
      <c r="G119" s="1">
        <v>0</v>
      </c>
      <c r="H119" s="11">
        <v>22.445699999999999</v>
      </c>
      <c r="I119" s="15">
        <v>22.445699999999999</v>
      </c>
      <c r="J119" s="19"/>
      <c r="K119" s="16">
        <f>IF(Tableau1[[#This Row],[Valeur CHF ]]&gt;0,Tableau1[[#This Row],[Quantité]]*Tableau1[[#This Row],[Valeur]],Tableau1[[#This Row],[Quantité]]*Tableau1[[#This Row],[Valeur €]])</f>
        <v>897.82799999999997</v>
      </c>
      <c r="L119" s="4"/>
      <c r="M119" s="4" t="e">
        <f>#REF!*1.3</f>
        <v>#REF!</v>
      </c>
    </row>
    <row r="120" spans="1:13" x14ac:dyDescent="0.25">
      <c r="A120" s="13" t="s">
        <v>384</v>
      </c>
      <c r="B120" s="13">
        <v>2323</v>
      </c>
      <c r="C120" s="13" t="s">
        <v>385</v>
      </c>
      <c r="D120" s="1">
        <v>81</v>
      </c>
      <c r="E120" s="1">
        <v>0</v>
      </c>
      <c r="F120" s="14">
        <v>81</v>
      </c>
      <c r="G120" s="1">
        <v>-1</v>
      </c>
      <c r="H120" s="11">
        <v>7.9093999999999998</v>
      </c>
      <c r="I120" s="15">
        <v>7.9093999999999998</v>
      </c>
      <c r="J120" s="19"/>
      <c r="K120" s="16">
        <f>IF(Tableau1[[#This Row],[Valeur CHF ]]&gt;0,Tableau1[[#This Row],[Quantité]]*Tableau1[[#This Row],[Valeur]],Tableau1[[#This Row],[Quantité]]*Tableau1[[#This Row],[Valeur €]])</f>
        <v>640.66139999999996</v>
      </c>
      <c r="L120" s="4"/>
      <c r="M120" s="4" t="e">
        <f>#REF!*1.3</f>
        <v>#REF!</v>
      </c>
    </row>
    <row r="121" spans="1:13" x14ac:dyDescent="0.25">
      <c r="A121" s="13" t="s">
        <v>382</v>
      </c>
      <c r="B121" s="13">
        <v>2596</v>
      </c>
      <c r="C121" s="13" t="s">
        <v>383</v>
      </c>
      <c r="D121" s="1">
        <v>66</v>
      </c>
      <c r="E121" s="1">
        <v>0</v>
      </c>
      <c r="F121" s="14">
        <v>66</v>
      </c>
      <c r="G121" s="1">
        <v>5</v>
      </c>
      <c r="H121" s="11">
        <v>4.8600000000000003</v>
      </c>
      <c r="I121" s="15">
        <v>4.8600000000000003</v>
      </c>
      <c r="J121" s="19"/>
      <c r="K121" s="16">
        <f>IF(Tableau1[[#This Row],[Valeur CHF ]]&gt;0,Tableau1[[#This Row],[Quantité]]*Tableau1[[#This Row],[Valeur]],Tableau1[[#This Row],[Quantité]]*Tableau1[[#This Row],[Valeur €]])</f>
        <v>320.76000000000005</v>
      </c>
      <c r="L121" s="2"/>
      <c r="M121" s="4" t="e">
        <f>#REF!*1.3</f>
        <v>#REF!</v>
      </c>
    </row>
    <row r="122" spans="1:13" x14ac:dyDescent="0.25">
      <c r="A122" s="13" t="s">
        <v>270</v>
      </c>
      <c r="B122" s="13">
        <v>184</v>
      </c>
      <c r="C122" s="13" t="s">
        <v>271</v>
      </c>
      <c r="D122" s="1">
        <v>2</v>
      </c>
      <c r="E122" s="1">
        <v>120</v>
      </c>
      <c r="F122" s="14">
        <v>122</v>
      </c>
      <c r="G122" s="1">
        <v>0</v>
      </c>
      <c r="H122" s="11">
        <v>15.8244586</v>
      </c>
      <c r="I122" s="15">
        <v>15.8244586</v>
      </c>
      <c r="J122" s="19"/>
      <c r="K122" s="16">
        <f>IF(Tableau1[[#This Row],[Valeur CHF ]]&gt;0,Tableau1[[#This Row],[Quantité]]*Tableau1[[#This Row],[Valeur]],Tableau1[[#This Row],[Quantité]]*Tableau1[[#This Row],[Valeur €]])</f>
        <v>1930.5839492</v>
      </c>
      <c r="L122" s="2"/>
      <c r="M122" s="4" t="e">
        <f>#REF!*1.3</f>
        <v>#REF!</v>
      </c>
    </row>
    <row r="123" spans="1:13" x14ac:dyDescent="0.25">
      <c r="A123" s="13" t="s">
        <v>359</v>
      </c>
      <c r="B123" s="13">
        <v>2938</v>
      </c>
      <c r="C123" s="13" t="s">
        <v>360</v>
      </c>
      <c r="D123" s="1" t="s">
        <v>361</v>
      </c>
      <c r="E123" s="1">
        <v>0</v>
      </c>
      <c r="F123" s="14">
        <v>47</v>
      </c>
      <c r="G123" s="1">
        <v>0</v>
      </c>
      <c r="H123" s="11">
        <v>25.75885714</v>
      </c>
      <c r="I123" s="15">
        <v>25.75885714</v>
      </c>
      <c r="J123" s="19"/>
      <c r="K123" s="16">
        <f>IF(Tableau1[[#This Row],[Valeur CHF ]]&gt;0,Tableau1[[#This Row],[Quantité]]*Tableau1[[#This Row],[Valeur]],Tableau1[[#This Row],[Quantité]]*Tableau1[[#This Row],[Valeur €]])</f>
        <v>1210.66628558</v>
      </c>
      <c r="L123" s="2"/>
      <c r="M123" s="4" t="e">
        <f>#REF!*1.3</f>
        <v>#REF!</v>
      </c>
    </row>
    <row r="124" spans="1:13" hidden="1" x14ac:dyDescent="0.25">
      <c r="A124" s="1" t="s">
        <v>349</v>
      </c>
      <c r="B124" s="1">
        <v>3559</v>
      </c>
      <c r="C124" s="1" t="s">
        <v>350</v>
      </c>
      <c r="D124" s="1">
        <v>0</v>
      </c>
      <c r="E124" s="1">
        <v>0</v>
      </c>
      <c r="F124" s="10">
        <v>0</v>
      </c>
      <c r="G124" s="1">
        <v>-10</v>
      </c>
      <c r="J124" s="19"/>
      <c r="K124" s="12">
        <f>IF(Tableau1[[#This Row],[Valeur CHF ]]&gt;0,Tableau1[[#This Row],[Quantité]]*Tableau1[[#This Row],[Valeur]],Tableau1[[#This Row],[Quantité]]*Tableau1[[#This Row],[Valeur €]])</f>
        <v>0</v>
      </c>
      <c r="L124" s="2"/>
      <c r="M124" s="4" t="e">
        <f>#REF!*1.3</f>
        <v>#REF!</v>
      </c>
    </row>
    <row r="125" spans="1:13" x14ac:dyDescent="0.25">
      <c r="A125" s="13">
        <v>15310601032</v>
      </c>
      <c r="B125" s="13">
        <v>406</v>
      </c>
      <c r="C125" s="13" t="s">
        <v>147</v>
      </c>
      <c r="D125" s="1" t="s">
        <v>128</v>
      </c>
      <c r="E125" s="1">
        <v>0</v>
      </c>
      <c r="F125" s="14">
        <v>63</v>
      </c>
      <c r="G125" s="1">
        <v>0</v>
      </c>
      <c r="H125" s="11">
        <v>23.96</v>
      </c>
      <c r="I125" s="19"/>
      <c r="J125" s="19">
        <v>23.96</v>
      </c>
      <c r="K125" s="16">
        <f>IF(Tableau1[[#This Row],[Valeur CHF ]]&gt;0,Tableau1[[#This Row],[Quantité]]*Tableau1[[#This Row],[Valeur]],Tableau1[[#This Row],[Quantité]]*Tableau1[[#This Row],[Valeur €]])</f>
        <v>1509.48</v>
      </c>
      <c r="L125" s="2"/>
      <c r="M125" s="4" t="e">
        <f>#REF!*1.3</f>
        <v>#REF!</v>
      </c>
    </row>
    <row r="126" spans="1:13" x14ac:dyDescent="0.25">
      <c r="A126" s="13" t="s">
        <v>145</v>
      </c>
      <c r="B126" s="13">
        <v>3766</v>
      </c>
      <c r="C126" s="13" t="s">
        <v>146</v>
      </c>
      <c r="D126" s="1">
        <v>45</v>
      </c>
      <c r="E126" s="1">
        <v>0</v>
      </c>
      <c r="F126" s="14">
        <v>45</v>
      </c>
      <c r="G126" s="1">
        <v>0</v>
      </c>
      <c r="H126" s="11">
        <v>41.736249999999998</v>
      </c>
      <c r="I126" s="15">
        <v>41.736249999999998</v>
      </c>
      <c r="J126" s="19"/>
      <c r="K126" s="16">
        <f>IF(Tableau1[[#This Row],[Valeur CHF ]]&gt;0,Tableau1[[#This Row],[Quantité]]*Tableau1[[#This Row],[Valeur]],Tableau1[[#This Row],[Quantité]]*Tableau1[[#This Row],[Valeur €]])</f>
        <v>1878.1312499999999</v>
      </c>
      <c r="L126" s="2"/>
      <c r="M126" s="4" t="e">
        <f>#REF!*1.3</f>
        <v>#REF!</v>
      </c>
    </row>
    <row r="127" spans="1:13" x14ac:dyDescent="0.25">
      <c r="A127" s="13" t="s">
        <v>61</v>
      </c>
      <c r="B127" s="13">
        <v>2940</v>
      </c>
      <c r="C127" s="13" t="s">
        <v>62</v>
      </c>
      <c r="D127" s="1">
        <v>1</v>
      </c>
      <c r="E127" s="1">
        <v>0</v>
      </c>
      <c r="F127" s="14">
        <v>1</v>
      </c>
      <c r="G127" s="1">
        <v>0</v>
      </c>
      <c r="H127" s="11">
        <v>50.2</v>
      </c>
      <c r="I127" s="15">
        <v>50.2</v>
      </c>
      <c r="J127" s="19"/>
      <c r="K127" s="16">
        <f>IF(Tableau1[[#This Row],[Valeur CHF ]]&gt;0,Tableau1[[#This Row],[Quantité]]*Tableau1[[#This Row],[Valeur]],Tableau1[[#This Row],[Quantité]]*Tableau1[[#This Row],[Valeur €]])</f>
        <v>50.2</v>
      </c>
      <c r="L127" s="2"/>
      <c r="M127" s="4" t="e">
        <f>#REF!*1.3</f>
        <v>#REF!</v>
      </c>
    </row>
    <row r="128" spans="1:13" x14ac:dyDescent="0.25">
      <c r="A128" s="13" t="s">
        <v>287</v>
      </c>
      <c r="B128" s="13">
        <v>3599</v>
      </c>
      <c r="C128" s="13" t="s">
        <v>288</v>
      </c>
      <c r="D128" s="1">
        <v>59</v>
      </c>
      <c r="E128" s="1">
        <v>0</v>
      </c>
      <c r="F128" s="14">
        <v>59</v>
      </c>
      <c r="G128" s="1">
        <v>0</v>
      </c>
      <c r="H128" s="11">
        <v>32.590625000000003</v>
      </c>
      <c r="I128" s="15">
        <v>32.590625000000003</v>
      </c>
      <c r="J128" s="19"/>
      <c r="K128" s="16">
        <f>IF(Tableau1[[#This Row],[Valeur CHF ]]&gt;0,Tableau1[[#This Row],[Quantité]]*Tableau1[[#This Row],[Valeur]],Tableau1[[#This Row],[Quantité]]*Tableau1[[#This Row],[Valeur €]])</f>
        <v>1922.8468750000002</v>
      </c>
      <c r="L128" s="2"/>
      <c r="M128" s="4" t="e">
        <f>#REF!*1.3</f>
        <v>#REF!</v>
      </c>
    </row>
    <row r="129" spans="1:13" hidden="1" x14ac:dyDescent="0.25">
      <c r="A129" s="1" t="s">
        <v>323</v>
      </c>
      <c r="B129" s="1">
        <v>3536</v>
      </c>
      <c r="C129" s="1" t="s">
        <v>324</v>
      </c>
      <c r="D129" s="1">
        <v>0</v>
      </c>
      <c r="E129" s="1">
        <v>0</v>
      </c>
      <c r="F129" s="10">
        <v>0</v>
      </c>
      <c r="G129" s="1">
        <v>-9</v>
      </c>
      <c r="J129" s="19"/>
      <c r="K129" s="12">
        <f>IF(Tableau1[[#This Row],[Valeur CHF ]]&gt;0,Tableau1[[#This Row],[Quantité]]*Tableau1[[#This Row],[Valeur]],Tableau1[[#This Row],[Quantité]]*Tableau1[[#This Row],[Valeur €]])</f>
        <v>0</v>
      </c>
      <c r="L129" s="2"/>
      <c r="M129" s="4" t="e">
        <f>#REF!*1.3</f>
        <v>#REF!</v>
      </c>
    </row>
    <row r="130" spans="1:13" x14ac:dyDescent="0.25">
      <c r="A130" s="13" t="s">
        <v>40</v>
      </c>
      <c r="B130" s="13">
        <v>1442</v>
      </c>
      <c r="C130" s="13" t="s">
        <v>41</v>
      </c>
      <c r="D130" s="1" t="s">
        <v>42</v>
      </c>
      <c r="E130" s="1">
        <v>0</v>
      </c>
      <c r="F130" s="14">
        <v>14</v>
      </c>
      <c r="G130" s="1">
        <v>0</v>
      </c>
      <c r="H130" s="11">
        <v>159</v>
      </c>
      <c r="I130" s="15">
        <v>159</v>
      </c>
      <c r="J130" s="19"/>
      <c r="K130" s="16">
        <f>IF(Tableau1[[#This Row],[Valeur CHF ]]&gt;0,Tableau1[[#This Row],[Quantité]]*Tableau1[[#This Row],[Valeur]],Tableau1[[#This Row],[Quantité]]*Tableau1[[#This Row],[Valeur €]])</f>
        <v>2226</v>
      </c>
      <c r="L130" s="2"/>
      <c r="M130" s="4" t="e">
        <f>#REF!*1.3</f>
        <v>#REF!</v>
      </c>
    </row>
    <row r="131" spans="1:13" hidden="1" x14ac:dyDescent="0.25">
      <c r="A131" s="1" t="s">
        <v>315</v>
      </c>
      <c r="B131" s="1">
        <v>3475</v>
      </c>
      <c r="C131" s="1" t="s">
        <v>316</v>
      </c>
      <c r="D131" s="1">
        <v>0</v>
      </c>
      <c r="E131" s="1">
        <v>0</v>
      </c>
      <c r="F131" s="10">
        <v>0</v>
      </c>
      <c r="G131" s="1">
        <v>-1</v>
      </c>
      <c r="H131" s="11">
        <v>125.95</v>
      </c>
      <c r="I131" s="11">
        <v>125.95</v>
      </c>
      <c r="J131" s="19"/>
      <c r="K131" s="12">
        <f>IF(Tableau1[[#This Row],[Valeur CHF ]]&gt;0,Tableau1[[#This Row],[Quantité]]*Tableau1[[#This Row],[Valeur]],Tableau1[[#This Row],[Quantité]]*Tableau1[[#This Row],[Valeur €]])</f>
        <v>0</v>
      </c>
      <c r="L131" s="2"/>
      <c r="M131" s="4" t="e">
        <f>#REF!*1.3</f>
        <v>#REF!</v>
      </c>
    </row>
    <row r="132" spans="1:13" x14ac:dyDescent="0.25">
      <c r="A132" s="13" t="s">
        <v>22</v>
      </c>
      <c r="B132" s="13">
        <v>1912</v>
      </c>
      <c r="C132" s="13" t="s">
        <v>23</v>
      </c>
      <c r="D132" s="1" t="s">
        <v>24</v>
      </c>
      <c r="E132" s="1">
        <v>0</v>
      </c>
      <c r="F132" s="14">
        <v>5</v>
      </c>
      <c r="G132" s="1">
        <v>0</v>
      </c>
      <c r="H132" s="11">
        <v>195.9</v>
      </c>
      <c r="I132" s="15">
        <v>195.9</v>
      </c>
      <c r="J132" s="19"/>
      <c r="K132" s="16">
        <f>IF(Tableau1[[#This Row],[Valeur CHF ]]&gt;0,Tableau1[[#This Row],[Quantité]]*Tableau1[[#This Row],[Valeur]],Tableau1[[#This Row],[Quantité]]*Tableau1[[#This Row],[Valeur €]])</f>
        <v>979.5</v>
      </c>
      <c r="L132" s="2"/>
      <c r="M132" s="4" t="e">
        <f>#REF!*1.3</f>
        <v>#REF!</v>
      </c>
    </row>
    <row r="133" spans="1:13" x14ac:dyDescent="0.25">
      <c r="A133" s="13" t="s">
        <v>25</v>
      </c>
      <c r="B133" s="13">
        <v>1666</v>
      </c>
      <c r="C133" s="13" t="s">
        <v>26</v>
      </c>
      <c r="D133" s="1" t="s">
        <v>27</v>
      </c>
      <c r="E133" s="1">
        <v>0</v>
      </c>
      <c r="F133" s="14">
        <v>10</v>
      </c>
      <c r="G133" s="1">
        <v>0</v>
      </c>
      <c r="H133" s="11">
        <v>182</v>
      </c>
      <c r="I133" s="15">
        <v>182</v>
      </c>
      <c r="J133" s="19"/>
      <c r="K133" s="16">
        <f>IF(Tableau1[[#This Row],[Valeur CHF ]]&gt;0,Tableau1[[#This Row],[Quantité]]*Tableau1[[#This Row],[Valeur]],Tableau1[[#This Row],[Quantité]]*Tableau1[[#This Row],[Valeur €]])</f>
        <v>1820</v>
      </c>
      <c r="L133" s="2"/>
      <c r="M133" s="4" t="e">
        <f>#REF!*1.3</f>
        <v>#REF!</v>
      </c>
    </row>
    <row r="134" spans="1:13" hidden="1" x14ac:dyDescent="0.25">
      <c r="A134" s="1" t="s">
        <v>372</v>
      </c>
      <c r="B134" s="1">
        <v>2955</v>
      </c>
      <c r="C134" s="1" t="s">
        <v>373</v>
      </c>
      <c r="D134" s="1">
        <v>0</v>
      </c>
      <c r="E134" s="1">
        <v>0</v>
      </c>
      <c r="F134" s="10">
        <v>0</v>
      </c>
      <c r="G134" s="1">
        <v>-15</v>
      </c>
      <c r="H134" s="11">
        <v>211.78304348</v>
      </c>
      <c r="I134" s="11">
        <v>211.78304348</v>
      </c>
      <c r="J134" s="19"/>
      <c r="K134" s="12">
        <f>IF(Tableau1[[#This Row],[Valeur CHF ]]&gt;0,Tableau1[[#This Row],[Quantité]]*Tableau1[[#This Row],[Valeur]],Tableau1[[#This Row],[Quantité]]*Tableau1[[#This Row],[Valeur €]])</f>
        <v>0</v>
      </c>
      <c r="L134" s="2"/>
      <c r="M134" s="4" t="e">
        <f>#REF!*1.3</f>
        <v>#REF!</v>
      </c>
    </row>
    <row r="135" spans="1:13" x14ac:dyDescent="0.25">
      <c r="A135" s="13" t="s">
        <v>376</v>
      </c>
      <c r="B135" s="13">
        <v>3396</v>
      </c>
      <c r="C135" s="13" t="s">
        <v>377</v>
      </c>
      <c r="D135" s="1">
        <v>0</v>
      </c>
      <c r="E135" s="1">
        <v>18</v>
      </c>
      <c r="F135" s="14">
        <v>18</v>
      </c>
      <c r="G135" s="1">
        <v>-30</v>
      </c>
      <c r="H135" s="11">
        <v>138.95096774000001</v>
      </c>
      <c r="I135" s="15">
        <v>138.95096774000001</v>
      </c>
      <c r="J135" s="19"/>
      <c r="K135" s="16">
        <f>IF(Tableau1[[#This Row],[Valeur CHF ]]&gt;0,Tableau1[[#This Row],[Quantité]]*Tableau1[[#This Row],[Valeur]],Tableau1[[#This Row],[Quantité]]*Tableau1[[#This Row],[Valeur €]])</f>
        <v>2501.1174193200004</v>
      </c>
      <c r="L135" s="2"/>
      <c r="M135" s="4" t="e">
        <f>#REF!*1.3</f>
        <v>#REF!</v>
      </c>
    </row>
    <row r="136" spans="1:13" x14ac:dyDescent="0.25">
      <c r="A136" s="13" t="s">
        <v>241</v>
      </c>
      <c r="B136" s="13">
        <v>918</v>
      </c>
      <c r="C136" s="13" t="s">
        <v>242</v>
      </c>
      <c r="D136" s="1" t="s">
        <v>195</v>
      </c>
      <c r="E136" s="1">
        <v>0</v>
      </c>
      <c r="F136" s="14">
        <v>9</v>
      </c>
      <c r="G136" s="1">
        <v>0</v>
      </c>
      <c r="H136" s="11">
        <v>34.673999999999999</v>
      </c>
      <c r="I136" s="15">
        <v>34.673999999999999</v>
      </c>
      <c r="J136" s="19"/>
      <c r="K136" s="16">
        <f>IF(Tableau1[[#This Row],[Valeur CHF ]]&gt;0,Tableau1[[#This Row],[Quantité]]*Tableau1[[#This Row],[Valeur]],Tableau1[[#This Row],[Quantité]]*Tableau1[[#This Row],[Valeur €]])</f>
        <v>312.06599999999997</v>
      </c>
      <c r="L136" s="2"/>
      <c r="M136" s="4" t="e">
        <f>#REF!*1.3</f>
        <v>#REF!</v>
      </c>
    </row>
    <row r="137" spans="1:13" hidden="1" x14ac:dyDescent="0.25">
      <c r="A137" s="1" t="s">
        <v>351</v>
      </c>
      <c r="B137" s="1">
        <v>3560</v>
      </c>
      <c r="C137" s="1" t="s">
        <v>352</v>
      </c>
      <c r="D137" s="1">
        <v>0</v>
      </c>
      <c r="E137" s="1">
        <v>0</v>
      </c>
      <c r="F137" s="10">
        <v>0</v>
      </c>
      <c r="G137" s="1">
        <v>-18</v>
      </c>
      <c r="J137" s="19"/>
      <c r="K137" s="12">
        <f>IF(Tableau1[[#This Row],[Valeur CHF ]]&gt;0,Tableau1[[#This Row],[Quantité]]*Tableau1[[#This Row],[Valeur]],Tableau1[[#This Row],[Quantité]]*Tableau1[[#This Row],[Valeur €]])</f>
        <v>0</v>
      </c>
      <c r="L137" s="2"/>
      <c r="M137" s="4" t="e">
        <f>#REF!*1.3</f>
        <v>#REF!</v>
      </c>
    </row>
    <row r="138" spans="1:13" x14ac:dyDescent="0.25">
      <c r="A138" s="13" t="s">
        <v>333</v>
      </c>
      <c r="B138" s="13">
        <v>2445</v>
      </c>
      <c r="C138" s="13" t="s">
        <v>334</v>
      </c>
      <c r="D138" s="1">
        <v>21</v>
      </c>
      <c r="E138" s="1">
        <v>0</v>
      </c>
      <c r="F138" s="14">
        <v>21</v>
      </c>
      <c r="G138" s="1">
        <v>-62</v>
      </c>
      <c r="H138" s="11">
        <v>2</v>
      </c>
      <c r="I138" s="19"/>
      <c r="J138" s="19">
        <v>2</v>
      </c>
      <c r="K138" s="16">
        <f>IF(Tableau1[[#This Row],[Valeur CHF ]]&gt;0,Tableau1[[#This Row],[Quantité]]*Tableau1[[#This Row],[Valeur]],Tableau1[[#This Row],[Quantité]]*Tableau1[[#This Row],[Valeur €]])</f>
        <v>42</v>
      </c>
      <c r="L138" s="2"/>
      <c r="M138" s="4" t="e">
        <f>#REF!*1.3</f>
        <v>#REF!</v>
      </c>
    </row>
    <row r="139" spans="1:13" x14ac:dyDescent="0.25">
      <c r="A139" s="13" t="s">
        <v>335</v>
      </c>
      <c r="B139" s="13">
        <v>3035</v>
      </c>
      <c r="C139" s="13" t="s">
        <v>336</v>
      </c>
      <c r="D139" s="1" t="s">
        <v>195</v>
      </c>
      <c r="E139" s="1">
        <v>0</v>
      </c>
      <c r="F139" s="14">
        <v>9</v>
      </c>
      <c r="G139" s="1">
        <v>0</v>
      </c>
      <c r="H139" s="11">
        <v>10.89</v>
      </c>
      <c r="I139" s="15">
        <v>10.89</v>
      </c>
      <c r="J139" s="19"/>
      <c r="K139" s="16">
        <f>IF(Tableau1[[#This Row],[Valeur CHF ]]&gt;0,Tableau1[[#This Row],[Quantité]]*Tableau1[[#This Row],[Valeur]],Tableau1[[#This Row],[Quantité]]*Tableau1[[#This Row],[Valeur €]])</f>
        <v>98.01</v>
      </c>
      <c r="L139" s="2"/>
      <c r="M139" s="4" t="e">
        <f>#REF!*1.3</f>
        <v>#REF!</v>
      </c>
    </row>
    <row r="140" spans="1:13" x14ac:dyDescent="0.25">
      <c r="A140" s="13" t="s">
        <v>370</v>
      </c>
      <c r="B140" s="13">
        <v>3553</v>
      </c>
      <c r="C140" s="13" t="s">
        <v>371</v>
      </c>
      <c r="D140" s="1" t="s">
        <v>17</v>
      </c>
      <c r="E140" s="1">
        <v>0</v>
      </c>
      <c r="F140" s="14">
        <v>6</v>
      </c>
      <c r="G140" s="1">
        <v>1</v>
      </c>
      <c r="H140" s="11">
        <v>3.1739999999999999</v>
      </c>
      <c r="I140" s="15">
        <v>3.1739999999999999</v>
      </c>
      <c r="J140" s="19"/>
      <c r="K140" s="16">
        <f>IF(Tableau1[[#This Row],[Valeur CHF ]]&gt;0,Tableau1[[#This Row],[Quantité]]*Tableau1[[#This Row],[Valeur]],Tableau1[[#This Row],[Quantité]]*Tableau1[[#This Row],[Valeur €]])</f>
        <v>19.044</v>
      </c>
      <c r="L140" s="2"/>
      <c r="M140" s="4" t="e">
        <f>#REF!*1.3</f>
        <v>#REF!</v>
      </c>
    </row>
    <row r="141" spans="1:13" x14ac:dyDescent="0.25">
      <c r="A141" s="13" t="s">
        <v>337</v>
      </c>
      <c r="B141" s="13">
        <v>2461</v>
      </c>
      <c r="C141" s="13" t="s">
        <v>338</v>
      </c>
      <c r="D141" s="1">
        <v>46</v>
      </c>
      <c r="E141" s="1">
        <v>0</v>
      </c>
      <c r="F141" s="14">
        <v>46</v>
      </c>
      <c r="G141" s="1">
        <v>-2</v>
      </c>
      <c r="H141" s="11">
        <v>2.6923913000000002</v>
      </c>
      <c r="I141" s="15">
        <v>2.6923913000000002</v>
      </c>
      <c r="J141" s="15"/>
      <c r="K141" s="16">
        <f>IF(Tableau1[[#This Row],[Valeur CHF ]]&gt;0,Tableau1[[#This Row],[Quantité]]*Tableau1[[#This Row],[Valeur]],Tableau1[[#This Row],[Quantité]]*Tableau1[[#This Row],[Valeur €]])</f>
        <v>123.84999980000001</v>
      </c>
      <c r="L141" s="4"/>
      <c r="M141" s="4" t="e">
        <f>#REF!*1.3</f>
        <v>#REF!</v>
      </c>
    </row>
    <row r="142" spans="1:13" x14ac:dyDescent="0.25">
      <c r="A142" s="13" t="s">
        <v>284</v>
      </c>
      <c r="B142" s="13">
        <v>3761</v>
      </c>
      <c r="C142" s="13" t="s">
        <v>285</v>
      </c>
      <c r="D142" s="1" t="s">
        <v>286</v>
      </c>
      <c r="E142" s="1">
        <v>0</v>
      </c>
      <c r="F142" s="14">
        <v>12</v>
      </c>
      <c r="G142" s="1">
        <v>0</v>
      </c>
      <c r="H142" s="11">
        <v>149</v>
      </c>
      <c r="I142" s="15">
        <v>149</v>
      </c>
      <c r="J142" s="15"/>
      <c r="K142" s="16">
        <f>IF(Tableau1[[#This Row],[Valeur CHF ]]&gt;0,Tableau1[[#This Row],[Quantité]]*Tableau1[[#This Row],[Valeur]],Tableau1[[#This Row],[Quantité]]*Tableau1[[#This Row],[Valeur €]])</f>
        <v>1788</v>
      </c>
      <c r="L142" s="4"/>
      <c r="M142" s="4" t="e">
        <f>#REF!*1.3</f>
        <v>#REF!</v>
      </c>
    </row>
    <row r="143" spans="1:13" x14ac:dyDescent="0.25">
      <c r="A143" s="13" t="s">
        <v>357</v>
      </c>
      <c r="B143" s="13">
        <v>3680</v>
      </c>
      <c r="C143" s="13" t="s">
        <v>358</v>
      </c>
      <c r="D143" s="1" t="s">
        <v>48</v>
      </c>
      <c r="E143" s="1">
        <v>0</v>
      </c>
      <c r="F143" s="14">
        <v>1</v>
      </c>
      <c r="G143" s="1">
        <v>0</v>
      </c>
      <c r="H143" s="11">
        <v>2319.9</v>
      </c>
      <c r="I143" s="15">
        <v>2319.9</v>
      </c>
      <c r="J143" s="15"/>
      <c r="K143" s="16">
        <f>IF(Tableau1[[#This Row],[Valeur CHF ]]&gt;0,Tableau1[[#This Row],[Quantité]]*Tableau1[[#This Row],[Valeur]],Tableau1[[#This Row],[Quantité]]*Tableau1[[#This Row],[Valeur €]])</f>
        <v>2319.9</v>
      </c>
      <c r="L143" s="2"/>
      <c r="M143" s="4" t="e">
        <f>#REF!*1.3</f>
        <v>#REF!</v>
      </c>
    </row>
    <row r="144" spans="1:13" x14ac:dyDescent="0.25">
      <c r="A144" s="13" t="s">
        <v>170</v>
      </c>
      <c r="B144" s="13">
        <v>3051</v>
      </c>
      <c r="C144" s="13" t="s">
        <v>171</v>
      </c>
      <c r="D144" s="1" t="s">
        <v>27</v>
      </c>
      <c r="E144" s="1">
        <v>0</v>
      </c>
      <c r="F144" s="14">
        <v>10</v>
      </c>
      <c r="G144" s="1">
        <v>1</v>
      </c>
      <c r="H144" s="11">
        <v>260.01666667000001</v>
      </c>
      <c r="I144" s="15">
        <v>260.01666667000001</v>
      </c>
      <c r="J144" s="15"/>
      <c r="K144" s="16">
        <f>IF(Tableau1[[#This Row],[Valeur CHF ]]&gt;0,Tableau1[[#This Row],[Quantité]]*Tableau1[[#This Row],[Valeur]],Tableau1[[#This Row],[Quantité]]*Tableau1[[#This Row],[Valeur €]])</f>
        <v>2600.1666667</v>
      </c>
      <c r="L144" s="2"/>
      <c r="M144" s="4" t="e">
        <f>#REF!*1.3</f>
        <v>#REF!</v>
      </c>
    </row>
    <row r="145" spans="1:13" x14ac:dyDescent="0.25">
      <c r="A145" s="13" t="s">
        <v>93</v>
      </c>
      <c r="B145" s="13">
        <v>1973</v>
      </c>
      <c r="C145" s="13" t="s">
        <v>94</v>
      </c>
      <c r="D145" s="1" t="s">
        <v>78</v>
      </c>
      <c r="E145" s="1">
        <v>0</v>
      </c>
      <c r="F145" s="14">
        <v>20</v>
      </c>
      <c r="G145" s="1">
        <v>0</v>
      </c>
      <c r="H145" s="11">
        <v>32.949664290000001</v>
      </c>
      <c r="I145" s="15">
        <v>32.949664290000001</v>
      </c>
      <c r="J145" s="15"/>
      <c r="K145" s="16">
        <f>IF(Tableau1[[#This Row],[Valeur CHF ]]&gt;0,Tableau1[[#This Row],[Quantité]]*Tableau1[[#This Row],[Valeur]],Tableau1[[#This Row],[Quantité]]*Tableau1[[#This Row],[Valeur €]])</f>
        <v>658.99328579999997</v>
      </c>
      <c r="L145" s="2"/>
      <c r="M145" s="4" t="e">
        <f>#REF!*1.3</f>
        <v>#REF!</v>
      </c>
    </row>
    <row r="146" spans="1:13" x14ac:dyDescent="0.25">
      <c r="A146" s="13" t="s">
        <v>95</v>
      </c>
      <c r="B146" s="13">
        <v>1732</v>
      </c>
      <c r="C146" s="13" t="s">
        <v>96</v>
      </c>
      <c r="D146" s="1" t="s">
        <v>97</v>
      </c>
      <c r="E146" s="1">
        <v>0</v>
      </c>
      <c r="F146" s="14">
        <v>44</v>
      </c>
      <c r="G146" s="1">
        <v>0</v>
      </c>
      <c r="H146" s="11">
        <v>41.674250000000001</v>
      </c>
      <c r="I146" s="15">
        <v>41.674250000000001</v>
      </c>
      <c r="J146" s="15"/>
      <c r="K146" s="16">
        <f>IF(Tableau1[[#This Row],[Valeur CHF ]]&gt;0,Tableau1[[#This Row],[Quantité]]*Tableau1[[#This Row],[Valeur]],Tableau1[[#This Row],[Quantité]]*Tableau1[[#This Row],[Valeur €]])</f>
        <v>1833.6669999999999</v>
      </c>
      <c r="L146" s="2"/>
      <c r="M146" s="4" t="e">
        <f>#REF!*1.3</f>
        <v>#REF!</v>
      </c>
    </row>
    <row r="147" spans="1:13" x14ac:dyDescent="0.25">
      <c r="A147" s="13" t="s">
        <v>272</v>
      </c>
      <c r="B147" s="13">
        <v>2765</v>
      </c>
      <c r="C147" s="13" t="s">
        <v>273</v>
      </c>
      <c r="D147" s="1" t="s">
        <v>274</v>
      </c>
      <c r="E147" s="1">
        <v>0</v>
      </c>
      <c r="F147" s="14">
        <v>103</v>
      </c>
      <c r="G147" s="1">
        <v>0</v>
      </c>
      <c r="H147" s="11">
        <v>148.25253749999999</v>
      </c>
      <c r="I147" s="15">
        <v>148.25253749999999</v>
      </c>
      <c r="J147" s="15"/>
      <c r="K147" s="16">
        <f>IF(Tableau1[[#This Row],[Valeur CHF ]]&gt;0,Tableau1[[#This Row],[Quantité]]*Tableau1[[#This Row],[Valeur]],Tableau1[[#This Row],[Quantité]]*Tableau1[[#This Row],[Valeur €]])</f>
        <v>15270.011362499999</v>
      </c>
      <c r="L147" s="2"/>
      <c r="M147" s="4" t="e">
        <f>#REF!*1.3</f>
        <v>#REF!</v>
      </c>
    </row>
    <row r="148" spans="1:13" x14ac:dyDescent="0.25">
      <c r="A148" s="13" t="s">
        <v>275</v>
      </c>
      <c r="B148" s="13">
        <v>3273</v>
      </c>
      <c r="C148" s="13" t="s">
        <v>273</v>
      </c>
      <c r="D148" s="1" t="s">
        <v>276</v>
      </c>
      <c r="E148" s="1">
        <v>0</v>
      </c>
      <c r="F148" s="14">
        <v>30</v>
      </c>
      <c r="G148" s="1">
        <v>0</v>
      </c>
      <c r="H148" s="11">
        <v>148.25253749999999</v>
      </c>
      <c r="I148" s="15">
        <v>148.25253749999999</v>
      </c>
      <c r="J148" s="15"/>
      <c r="K148" s="16">
        <f>IF(Tableau1[[#This Row],[Valeur CHF ]]&gt;0,Tableau1[[#This Row],[Quantité]]*Tableau1[[#This Row],[Valeur]],Tableau1[[#This Row],[Quantité]]*Tableau1[[#This Row],[Valeur €]])</f>
        <v>4447.5761249999996</v>
      </c>
      <c r="L148" s="2"/>
      <c r="M148" s="4" t="e">
        <f>#REF!*1.3</f>
        <v>#REF!</v>
      </c>
    </row>
    <row r="149" spans="1:13" x14ac:dyDescent="0.25">
      <c r="A149" s="13" t="s">
        <v>378</v>
      </c>
      <c r="B149" s="13">
        <v>758</v>
      </c>
      <c r="C149" s="13" t="s">
        <v>379</v>
      </c>
      <c r="D149" s="1">
        <v>1</v>
      </c>
      <c r="E149" s="1">
        <v>0</v>
      </c>
      <c r="F149" s="14">
        <v>1</v>
      </c>
      <c r="G149" s="1">
        <v>-1</v>
      </c>
      <c r="H149" s="11">
        <v>17.774999999999999</v>
      </c>
      <c r="I149" s="15">
        <v>17.774999999999999</v>
      </c>
      <c r="J149" s="15"/>
      <c r="K149" s="16">
        <f>IF(Tableau1[[#This Row],[Valeur CHF ]]&gt;0,Tableau1[[#This Row],[Quantité]]*Tableau1[[#This Row],[Valeur]],Tableau1[[#This Row],[Quantité]]*Tableau1[[#This Row],[Valeur €]])</f>
        <v>17.774999999999999</v>
      </c>
      <c r="L149" s="2"/>
      <c r="M149" s="4" t="e">
        <f>#REF!*1.3</f>
        <v>#REF!</v>
      </c>
    </row>
    <row r="150" spans="1:13" hidden="1" x14ac:dyDescent="0.25">
      <c r="A150" s="1" t="s">
        <v>368</v>
      </c>
      <c r="B150" s="1">
        <v>812</v>
      </c>
      <c r="C150" s="1" t="s">
        <v>369</v>
      </c>
      <c r="D150" s="1">
        <v>0</v>
      </c>
      <c r="E150" s="1">
        <v>0</v>
      </c>
      <c r="F150" s="10">
        <v>0</v>
      </c>
      <c r="G150" s="1">
        <v>-2</v>
      </c>
      <c r="H150" s="11">
        <v>21.047999999999998</v>
      </c>
      <c r="I150" s="11">
        <v>21.047999999999998</v>
      </c>
      <c r="K150" s="12">
        <f>IF(Tableau1[[#This Row],[Valeur CHF ]]&gt;0,Tableau1[[#This Row],[Quantité]]*Tableau1[[#This Row],[Valeur]],Tableau1[[#This Row],[Quantité]]*Tableau1[[#This Row],[Valeur €]])</f>
        <v>0</v>
      </c>
      <c r="L150" s="2"/>
      <c r="M150" s="4" t="e">
        <f>#REF!*1.3</f>
        <v>#REF!</v>
      </c>
    </row>
    <row r="151" spans="1:13" hidden="1" x14ac:dyDescent="0.25">
      <c r="A151" s="4" t="s">
        <v>374</v>
      </c>
      <c r="B151" s="1">
        <v>795</v>
      </c>
      <c r="C151" s="1" t="s">
        <v>375</v>
      </c>
      <c r="D151" s="1">
        <v>0</v>
      </c>
      <c r="E151" s="1">
        <v>0</v>
      </c>
      <c r="F151" s="10">
        <v>0</v>
      </c>
      <c r="G151" s="1">
        <v>0</v>
      </c>
      <c r="H151" s="11">
        <v>55.62</v>
      </c>
      <c r="I151" s="11">
        <v>55.62</v>
      </c>
      <c r="K151" s="12">
        <f>IF(Tableau1[[#This Row],[Valeur CHF ]]&gt;0,Tableau1[[#This Row],[Quantité]]*Tableau1[[#This Row],[Valeur]],Tableau1[[#This Row],[Quantité]]*Tableau1[[#This Row],[Valeur €]])</f>
        <v>0</v>
      </c>
      <c r="L151" s="2"/>
      <c r="M151" s="4" t="e">
        <f>#REF!*1.3</f>
        <v>#REF!</v>
      </c>
    </row>
    <row r="152" spans="1:13" x14ac:dyDescent="0.25">
      <c r="A152" s="13" t="s">
        <v>260</v>
      </c>
      <c r="B152" s="13">
        <v>2242</v>
      </c>
      <c r="C152" s="13" t="s">
        <v>261</v>
      </c>
      <c r="D152" s="1">
        <v>29</v>
      </c>
      <c r="E152" s="1">
        <v>0</v>
      </c>
      <c r="F152" s="14">
        <v>29</v>
      </c>
      <c r="G152" s="1">
        <v>0</v>
      </c>
      <c r="H152" s="11">
        <v>86.047133329999994</v>
      </c>
      <c r="I152" s="15">
        <v>86.047133329999994</v>
      </c>
      <c r="J152" s="15"/>
      <c r="K152" s="16">
        <f>IF(Tableau1[[#This Row],[Valeur CHF ]]&gt;0,Tableau1[[#This Row],[Quantité]]*Tableau1[[#This Row],[Valeur]],Tableau1[[#This Row],[Quantité]]*Tableau1[[#This Row],[Valeur €]])</f>
        <v>2495.3668665699997</v>
      </c>
      <c r="L152" s="4"/>
      <c r="M152" s="4" t="e">
        <f>#REF!*1.3</f>
        <v>#REF!</v>
      </c>
    </row>
    <row r="153" spans="1:13" hidden="1" x14ac:dyDescent="0.25">
      <c r="A153" s="4" t="s">
        <v>262</v>
      </c>
      <c r="B153" s="1">
        <v>3792</v>
      </c>
      <c r="C153" s="1" t="s">
        <v>263</v>
      </c>
      <c r="D153" s="1">
        <v>0</v>
      </c>
      <c r="E153" s="1">
        <v>0</v>
      </c>
      <c r="F153" s="10">
        <v>0</v>
      </c>
      <c r="G153" s="1">
        <v>0</v>
      </c>
      <c r="H153" s="11">
        <v>0</v>
      </c>
      <c r="I153" s="11">
        <v>0</v>
      </c>
      <c r="K153" s="12">
        <f>IF(Tableau1[[#This Row],[Valeur CHF ]]&gt;0,Tableau1[[#This Row],[Quantité]]*Tableau1[[#This Row],[Valeur]],Tableau1[[#This Row],[Quantité]]*Tableau1[[#This Row],[Valeur €]])</f>
        <v>0</v>
      </c>
      <c r="L153" s="2"/>
      <c r="M153" s="4" t="e">
        <f>#REF!*1.3</f>
        <v>#REF!</v>
      </c>
    </row>
    <row r="154" spans="1:13" x14ac:dyDescent="0.25">
      <c r="A154" s="13" t="s">
        <v>264</v>
      </c>
      <c r="B154" s="13">
        <v>2243</v>
      </c>
      <c r="C154" s="13" t="s">
        <v>265</v>
      </c>
      <c r="D154" s="1">
        <v>14</v>
      </c>
      <c r="E154" s="1">
        <v>0</v>
      </c>
      <c r="F154" s="14">
        <v>14</v>
      </c>
      <c r="G154" s="1">
        <v>-12</v>
      </c>
      <c r="H154" s="11">
        <v>106.50042000000001</v>
      </c>
      <c r="I154" s="15">
        <v>106.50042000000001</v>
      </c>
      <c r="J154" s="15"/>
      <c r="K154" s="16">
        <f>IF(Tableau1[[#This Row],[Valeur CHF ]]&gt;0,Tableau1[[#This Row],[Quantité]]*Tableau1[[#This Row],[Valeur]],Tableau1[[#This Row],[Quantité]]*Tableau1[[#This Row],[Valeur €]])</f>
        <v>1491.0058800000002</v>
      </c>
      <c r="L154" s="2"/>
      <c r="M154" s="4" t="e">
        <f>#REF!*1.3</f>
        <v>#REF!</v>
      </c>
    </row>
    <row r="155" spans="1:13" x14ac:dyDescent="0.25">
      <c r="A155" s="13" t="s">
        <v>218</v>
      </c>
      <c r="B155" s="13">
        <v>2945</v>
      </c>
      <c r="C155" s="13" t="s">
        <v>219</v>
      </c>
      <c r="D155" s="1" t="s">
        <v>204</v>
      </c>
      <c r="E155" s="1">
        <v>0</v>
      </c>
      <c r="F155" s="14">
        <v>2</v>
      </c>
      <c r="G155" s="1">
        <v>0</v>
      </c>
      <c r="H155" s="11">
        <v>47.524799999999999</v>
      </c>
      <c r="I155" s="15">
        <v>47.524799999999999</v>
      </c>
      <c r="J155" s="15"/>
      <c r="K155" s="16">
        <f>IF(Tableau1[[#This Row],[Valeur CHF ]]&gt;0,Tableau1[[#This Row],[Quantité]]*Tableau1[[#This Row],[Valeur]],Tableau1[[#This Row],[Quantité]]*Tableau1[[#This Row],[Valeur €]])</f>
        <v>95.049599999999998</v>
      </c>
      <c r="L155" s="2"/>
      <c r="M155" s="4" t="e">
        <f>#REF!*1.3</f>
        <v>#REF!</v>
      </c>
    </row>
    <row r="156" spans="1:13" x14ac:dyDescent="0.25">
      <c r="A156" s="13" t="s">
        <v>222</v>
      </c>
      <c r="B156" s="13">
        <v>2719</v>
      </c>
      <c r="C156" s="13" t="s">
        <v>223</v>
      </c>
      <c r="D156" s="1" t="s">
        <v>48</v>
      </c>
      <c r="E156" s="1">
        <v>0</v>
      </c>
      <c r="F156" s="14">
        <v>1</v>
      </c>
      <c r="G156" s="1">
        <v>0</v>
      </c>
      <c r="H156" s="11">
        <v>48</v>
      </c>
      <c r="I156" s="19"/>
      <c r="J156" s="19">
        <v>48</v>
      </c>
      <c r="K156" s="16">
        <f>IF(Tableau1[[#This Row],[Valeur CHF ]]&gt;0,Tableau1[[#This Row],[Quantité]]*Tableau1[[#This Row],[Valeur]],Tableau1[[#This Row],[Quantité]]*Tableau1[[#This Row],[Valeur €]])</f>
        <v>48</v>
      </c>
      <c r="L156" s="2"/>
      <c r="M156" s="4" t="e">
        <f>#REF!*1.3</f>
        <v>#REF!</v>
      </c>
    </row>
    <row r="157" spans="1:13" x14ac:dyDescent="0.25">
      <c r="A157" s="13" t="s">
        <v>220</v>
      </c>
      <c r="B157" s="13">
        <v>2100</v>
      </c>
      <c r="C157" s="13" t="s">
        <v>221</v>
      </c>
      <c r="D157" s="1" t="s">
        <v>204</v>
      </c>
      <c r="E157" s="1">
        <v>0</v>
      </c>
      <c r="F157" s="14">
        <v>2</v>
      </c>
      <c r="G157" s="1">
        <v>0</v>
      </c>
      <c r="H157" s="11">
        <v>58.5929</v>
      </c>
      <c r="I157" s="15">
        <v>58.5929</v>
      </c>
      <c r="J157" s="15"/>
      <c r="K157" s="16">
        <f>IF(Tableau1[[#This Row],[Valeur CHF ]]&gt;0,Tableau1[[#This Row],[Quantité]]*Tableau1[[#This Row],[Valeur]],Tableau1[[#This Row],[Quantité]]*Tableau1[[#This Row],[Valeur €]])</f>
        <v>117.1858</v>
      </c>
      <c r="L157" s="4"/>
      <c r="M157" s="4" t="e">
        <f>#REF!*1.3</f>
        <v>#REF!</v>
      </c>
    </row>
    <row r="158" spans="1:13" x14ac:dyDescent="0.25">
      <c r="A158" s="13" t="s">
        <v>252</v>
      </c>
      <c r="B158" s="13">
        <v>2246</v>
      </c>
      <c r="C158" s="13" t="s">
        <v>253</v>
      </c>
      <c r="D158" s="1">
        <v>6</v>
      </c>
      <c r="E158" s="1">
        <v>0</v>
      </c>
      <c r="F158" s="14">
        <v>6</v>
      </c>
      <c r="G158" s="1">
        <v>0</v>
      </c>
      <c r="H158" s="11">
        <v>147.35570000000001</v>
      </c>
      <c r="I158" s="15">
        <v>147.35570000000001</v>
      </c>
      <c r="J158" s="15"/>
      <c r="K158" s="16">
        <f>IF(Tableau1[[#This Row],[Valeur CHF ]]&gt;0,Tableau1[[#This Row],[Quantité]]*Tableau1[[#This Row],[Valeur]],Tableau1[[#This Row],[Quantité]]*Tableau1[[#This Row],[Valeur €]])</f>
        <v>884.13420000000008</v>
      </c>
      <c r="L158" s="2"/>
      <c r="M158" s="4" t="e">
        <f>#REF!*1.3</f>
        <v>#REF!</v>
      </c>
    </row>
    <row r="159" spans="1:13" x14ac:dyDescent="0.25">
      <c r="A159" s="13" t="s">
        <v>211</v>
      </c>
      <c r="B159" s="13">
        <v>3763</v>
      </c>
      <c r="C159" s="13" t="s">
        <v>212</v>
      </c>
      <c r="D159" s="1" t="s">
        <v>48</v>
      </c>
      <c r="E159" s="1">
        <v>0</v>
      </c>
      <c r="F159" s="14">
        <v>1</v>
      </c>
      <c r="G159" s="1">
        <v>0</v>
      </c>
      <c r="H159" s="11">
        <v>595.18420000000003</v>
      </c>
      <c r="I159" s="15">
        <v>595.18420000000003</v>
      </c>
      <c r="J159" s="15"/>
      <c r="K159" s="16">
        <f>IF(Tableau1[[#This Row],[Valeur CHF ]]&gt;0,Tableau1[[#This Row],[Quantité]]*Tableau1[[#This Row],[Valeur]],Tableau1[[#This Row],[Quantité]]*Tableau1[[#This Row],[Valeur €]])</f>
        <v>595.18420000000003</v>
      </c>
      <c r="L159" s="2"/>
      <c r="M159" s="4" t="e">
        <f>#REF!*1.3</f>
        <v>#REF!</v>
      </c>
    </row>
    <row r="160" spans="1:13" x14ac:dyDescent="0.25">
      <c r="A160" s="13" t="s">
        <v>205</v>
      </c>
      <c r="B160" s="13">
        <v>2919</v>
      </c>
      <c r="C160" s="13" t="s">
        <v>206</v>
      </c>
      <c r="D160" s="1">
        <v>1</v>
      </c>
      <c r="E160" s="1">
        <v>0</v>
      </c>
      <c r="F160" s="14">
        <v>1</v>
      </c>
      <c r="G160" s="1">
        <v>1</v>
      </c>
      <c r="H160" s="11">
        <v>46.05</v>
      </c>
      <c r="I160" s="15">
        <v>46.05</v>
      </c>
      <c r="J160" s="15"/>
      <c r="K160" s="16">
        <f>IF(Tableau1[[#This Row],[Valeur CHF ]]&gt;0,Tableau1[[#This Row],[Quantité]]*Tableau1[[#This Row],[Valeur]],Tableau1[[#This Row],[Quantité]]*Tableau1[[#This Row],[Valeur €]])</f>
        <v>46.05</v>
      </c>
      <c r="L160" s="2"/>
      <c r="M160" s="4" t="e">
        <f>#REF!*1.3</f>
        <v>#REF!</v>
      </c>
    </row>
    <row r="161" spans="1:13" x14ac:dyDescent="0.25">
      <c r="A161" s="18" t="s">
        <v>320</v>
      </c>
      <c r="B161" s="13">
        <v>3537</v>
      </c>
      <c r="C161" s="13" t="s">
        <v>321</v>
      </c>
      <c r="D161" s="1" t="s">
        <v>48</v>
      </c>
      <c r="E161" s="1">
        <v>0</v>
      </c>
      <c r="F161" s="14">
        <v>1</v>
      </c>
      <c r="G161" s="1">
        <v>0</v>
      </c>
      <c r="H161" s="11">
        <v>152</v>
      </c>
      <c r="I161" s="19"/>
      <c r="J161" s="19">
        <v>152</v>
      </c>
      <c r="K161" s="16">
        <f>IF(Tableau1[[#This Row],[Valeur CHF ]]&gt;0,Tableau1[[#This Row],[Quantité]]*Tableau1[[#This Row],[Valeur]],Tableau1[[#This Row],[Quantité]]*Tableau1[[#This Row],[Valeur €]])</f>
        <v>152</v>
      </c>
      <c r="L161" s="2"/>
      <c r="M161" s="4" t="e">
        <f>#REF!*1.3</f>
        <v>#REF!</v>
      </c>
    </row>
    <row r="162" spans="1:13" x14ac:dyDescent="0.25">
      <c r="A162" s="13" t="s">
        <v>9</v>
      </c>
      <c r="B162" s="13">
        <v>2985</v>
      </c>
      <c r="C162" s="13" t="s">
        <v>10</v>
      </c>
      <c r="D162" s="1" t="s">
        <v>11</v>
      </c>
      <c r="E162" s="1">
        <v>0</v>
      </c>
      <c r="F162" s="14">
        <v>23</v>
      </c>
      <c r="G162" s="1">
        <v>0</v>
      </c>
      <c r="H162" s="11">
        <v>49.831304350000003</v>
      </c>
      <c r="I162" s="15">
        <v>49.831304350000003</v>
      </c>
      <c r="J162" s="15"/>
      <c r="K162" s="16">
        <f>IF(Tableau1[[#This Row],[Valeur CHF ]]&gt;0,Tableau1[[#This Row],[Quantité]]*Tableau1[[#This Row],[Valeur]],Tableau1[[#This Row],[Quantité]]*Tableau1[[#This Row],[Valeur €]])</f>
        <v>1146.12000005</v>
      </c>
      <c r="L162" s="2"/>
      <c r="M162" s="4" t="e">
        <f>#REF!*1.3</f>
        <v>#REF!</v>
      </c>
    </row>
    <row r="163" spans="1:13" x14ac:dyDescent="0.25">
      <c r="A163" s="13" t="s">
        <v>12</v>
      </c>
      <c r="B163" s="13">
        <v>2984</v>
      </c>
      <c r="C163" s="13" t="s">
        <v>13</v>
      </c>
      <c r="D163" s="1" t="s">
        <v>14</v>
      </c>
      <c r="E163" s="1">
        <v>0</v>
      </c>
      <c r="F163" s="14">
        <v>31</v>
      </c>
      <c r="G163" s="1">
        <v>0</v>
      </c>
      <c r="H163" s="11">
        <v>55.2028125</v>
      </c>
      <c r="I163" s="15">
        <v>55.2028125</v>
      </c>
      <c r="J163" s="15"/>
      <c r="K163" s="16">
        <f>IF(Tableau1[[#This Row],[Valeur CHF ]]&gt;0,Tableau1[[#This Row],[Quantité]]*Tableau1[[#This Row],[Valeur]],Tableau1[[#This Row],[Quantité]]*Tableau1[[#This Row],[Valeur €]])</f>
        <v>1711.2871875000001</v>
      </c>
      <c r="L163" s="2"/>
      <c r="M163" s="4" t="e">
        <f>#REF!*1.3</f>
        <v>#REF!</v>
      </c>
    </row>
    <row r="164" spans="1:13" x14ac:dyDescent="0.25">
      <c r="A164" s="18" t="s">
        <v>325</v>
      </c>
      <c r="B164" s="13">
        <v>3439</v>
      </c>
      <c r="C164" s="13" t="s">
        <v>326</v>
      </c>
      <c r="D164" s="1" t="s">
        <v>48</v>
      </c>
      <c r="E164" s="1">
        <v>0</v>
      </c>
      <c r="F164" s="14">
        <v>1</v>
      </c>
      <c r="G164" s="1">
        <v>0</v>
      </c>
      <c r="H164" s="11">
        <v>56</v>
      </c>
      <c r="I164" s="19"/>
      <c r="J164" s="19">
        <v>56</v>
      </c>
      <c r="K164" s="16">
        <f>IF(Tableau1[[#This Row],[Valeur CHF ]]&gt;0,Tableau1[[#This Row],[Quantité]]*Tableau1[[#This Row],[Valeur]],Tableau1[[#This Row],[Quantité]]*Tableau1[[#This Row],[Valeur €]])</f>
        <v>56</v>
      </c>
      <c r="L164" s="2"/>
      <c r="M164" s="4" t="e">
        <f>#REF!*1.3</f>
        <v>#REF!</v>
      </c>
    </row>
    <row r="165" spans="1:13" x14ac:dyDescent="0.25">
      <c r="A165" s="13" t="s">
        <v>366</v>
      </c>
      <c r="B165" s="13">
        <v>1511</v>
      </c>
      <c r="C165" s="13" t="s">
        <v>367</v>
      </c>
      <c r="D165" s="1">
        <v>82</v>
      </c>
      <c r="E165" s="1">
        <v>0</v>
      </c>
      <c r="F165" s="14">
        <v>83</v>
      </c>
      <c r="G165" s="1">
        <v>-11</v>
      </c>
      <c r="H165" s="11">
        <v>77.948175000000006</v>
      </c>
      <c r="I165" s="15">
        <v>77.948175000000006</v>
      </c>
      <c r="J165" s="15"/>
      <c r="K165" s="16">
        <f>IF(Tableau1[[#This Row],[Valeur CHF ]]&gt;0,Tableau1[[#This Row],[Quantité]]*Tableau1[[#This Row],[Valeur]],Tableau1[[#This Row],[Quantité]]*Tableau1[[#This Row],[Valeur €]])</f>
        <v>6469.6985250000007</v>
      </c>
      <c r="L165" s="2"/>
      <c r="M165" s="4" t="e">
        <f>#REF!*1.3</f>
        <v>#REF!</v>
      </c>
    </row>
    <row r="166" spans="1:13" x14ac:dyDescent="0.25">
      <c r="A166" s="13" t="s">
        <v>248</v>
      </c>
      <c r="B166" s="13">
        <v>2917</v>
      </c>
      <c r="C166" s="13" t="s">
        <v>249</v>
      </c>
      <c r="D166" s="1">
        <v>1</v>
      </c>
      <c r="E166" s="1">
        <v>0</v>
      </c>
      <c r="F166" s="14">
        <v>1</v>
      </c>
      <c r="G166" s="1">
        <v>0</v>
      </c>
      <c r="H166" s="11">
        <v>60.994</v>
      </c>
      <c r="I166" s="19"/>
      <c r="J166" s="19">
        <v>60.994</v>
      </c>
      <c r="K166" s="16">
        <f>IF(Tableau1[[#This Row],[Valeur CHF ]]&gt;0,Tableau1[[#This Row],[Quantité]]*Tableau1[[#This Row],[Valeur]],Tableau1[[#This Row],[Quantité]]*Tableau1[[#This Row],[Valeur €]])</f>
        <v>60.994</v>
      </c>
      <c r="L166" s="2"/>
      <c r="M166" s="4" t="e">
        <f>#REF!*1.3</f>
        <v>#REF!</v>
      </c>
    </row>
    <row r="167" spans="1:13" x14ac:dyDescent="0.25">
      <c r="A167" s="13" t="s">
        <v>250</v>
      </c>
      <c r="B167" s="13">
        <v>2918</v>
      </c>
      <c r="C167" s="13" t="s">
        <v>251</v>
      </c>
      <c r="D167" s="1">
        <v>1</v>
      </c>
      <c r="E167" s="1">
        <v>0</v>
      </c>
      <c r="F167" s="14">
        <v>1</v>
      </c>
      <c r="G167" s="1">
        <v>0</v>
      </c>
      <c r="H167" s="11">
        <v>69.61</v>
      </c>
      <c r="I167" s="15">
        <v>69.61</v>
      </c>
      <c r="J167" s="15"/>
      <c r="K167" s="16">
        <f>IF(Tableau1[[#This Row],[Valeur CHF ]]&gt;0,Tableau1[[#This Row],[Quantité]]*Tableau1[[#This Row],[Valeur]],Tableau1[[#This Row],[Quantité]]*Tableau1[[#This Row],[Valeur €]])</f>
        <v>69.61</v>
      </c>
      <c r="L167" s="2"/>
      <c r="M167" s="4" t="e">
        <f>#REF!*1.3</f>
        <v>#REF!</v>
      </c>
    </row>
    <row r="168" spans="1:13" x14ac:dyDescent="0.25">
      <c r="A168" s="13" t="s">
        <v>65</v>
      </c>
      <c r="B168" s="13">
        <v>1285</v>
      </c>
      <c r="C168" s="13" t="s">
        <v>66</v>
      </c>
      <c r="D168" s="1" t="s">
        <v>67</v>
      </c>
      <c r="E168" s="1">
        <v>0</v>
      </c>
      <c r="F168" s="14">
        <v>67</v>
      </c>
      <c r="G168" s="1">
        <v>0</v>
      </c>
      <c r="H168" s="11">
        <v>75.704700000000003</v>
      </c>
      <c r="I168" s="15">
        <v>75.704700000000003</v>
      </c>
      <c r="J168" s="15"/>
      <c r="K168" s="16">
        <f>IF(Tableau1[[#This Row],[Valeur CHF ]]&gt;0,Tableau1[[#This Row],[Quantité]]*Tableau1[[#This Row],[Valeur]],Tableau1[[#This Row],[Quantité]]*Tableau1[[#This Row],[Valeur €]])</f>
        <v>5072.2148999999999</v>
      </c>
      <c r="L168" s="2"/>
      <c r="M168" s="4" t="e">
        <f>#REF!*1.3</f>
        <v>#REF!</v>
      </c>
    </row>
    <row r="169" spans="1:13" x14ac:dyDescent="0.25">
      <c r="A169" s="13" t="s">
        <v>68</v>
      </c>
      <c r="B169" s="13">
        <v>1500</v>
      </c>
      <c r="C169" s="13" t="s">
        <v>69</v>
      </c>
      <c r="D169" s="1">
        <v>50</v>
      </c>
      <c r="E169" s="1">
        <v>0</v>
      </c>
      <c r="F169" s="14">
        <v>50</v>
      </c>
      <c r="G169" s="1">
        <v>1</v>
      </c>
      <c r="H169" s="11">
        <v>59.266199999999998</v>
      </c>
      <c r="I169" s="15">
        <v>59.266199999999998</v>
      </c>
      <c r="J169" s="15"/>
      <c r="K169" s="16">
        <f>IF(Tableau1[[#This Row],[Valeur CHF ]]&gt;0,Tableau1[[#This Row],[Quantité]]*Tableau1[[#This Row],[Valeur]],Tableau1[[#This Row],[Quantité]]*Tableau1[[#This Row],[Valeur €]])</f>
        <v>2963.31</v>
      </c>
      <c r="L169" s="2"/>
      <c r="M169" s="4" t="e">
        <f>#REF!*1.3</f>
        <v>#REF!</v>
      </c>
    </row>
    <row r="170" spans="1:13" x14ac:dyDescent="0.25">
      <c r="A170" s="13" t="s">
        <v>71</v>
      </c>
      <c r="B170" s="13">
        <v>1221</v>
      </c>
      <c r="C170" s="13" t="s">
        <v>72</v>
      </c>
      <c r="D170" s="1">
        <v>106</v>
      </c>
      <c r="E170" s="1">
        <v>52</v>
      </c>
      <c r="F170" s="14">
        <v>90</v>
      </c>
      <c r="G170" s="1">
        <v>-2</v>
      </c>
      <c r="H170" s="11">
        <v>59.921515280000001</v>
      </c>
      <c r="I170" s="15">
        <v>59.921515280000001</v>
      </c>
      <c r="J170" s="15"/>
      <c r="K170" s="16">
        <f>IF(Tableau1[[#This Row],[Valeur CHF ]]&gt;0,Tableau1[[#This Row],[Quantité]]*Tableau1[[#This Row],[Valeur]],Tableau1[[#This Row],[Quantité]]*Tableau1[[#This Row],[Valeur €]])</f>
        <v>5392.9363751999999</v>
      </c>
      <c r="L170" s="2"/>
      <c r="M170" s="4" t="e">
        <f>#REF!*1.3</f>
        <v>#REF!</v>
      </c>
    </row>
    <row r="171" spans="1:13" x14ac:dyDescent="0.25">
      <c r="A171" s="13" t="s">
        <v>74</v>
      </c>
      <c r="B171" s="13">
        <v>1207</v>
      </c>
      <c r="C171" s="13" t="s">
        <v>75</v>
      </c>
      <c r="D171" s="1">
        <v>42</v>
      </c>
      <c r="E171" s="1">
        <v>24</v>
      </c>
      <c r="F171" s="14">
        <v>66</v>
      </c>
      <c r="G171" s="1">
        <v>0</v>
      </c>
      <c r="H171" s="11">
        <v>67.374779169999996</v>
      </c>
      <c r="I171" s="15">
        <v>67.374779169999996</v>
      </c>
      <c r="J171" s="15"/>
      <c r="K171" s="16">
        <f>IF(Tableau1[[#This Row],[Valeur CHF ]]&gt;0,Tableau1[[#This Row],[Quantité]]*Tableau1[[#This Row],[Valeur]],Tableau1[[#This Row],[Quantité]]*Tableau1[[#This Row],[Valeur €]])</f>
        <v>4446.7354252199993</v>
      </c>
      <c r="L171" s="2"/>
      <c r="M171" s="4" t="e">
        <f>#REF!*1.3</f>
        <v>#REF!</v>
      </c>
    </row>
    <row r="172" spans="1:13" x14ac:dyDescent="0.25">
      <c r="A172" s="13" t="s">
        <v>79</v>
      </c>
      <c r="B172" s="13">
        <v>1799</v>
      </c>
      <c r="C172" s="13" t="s">
        <v>80</v>
      </c>
      <c r="D172" s="1" t="s">
        <v>58</v>
      </c>
      <c r="E172" s="1">
        <v>13</v>
      </c>
      <c r="F172" s="14">
        <v>28</v>
      </c>
      <c r="G172" s="1">
        <v>0</v>
      </c>
      <c r="H172" s="11">
        <v>61.78</v>
      </c>
      <c r="I172" s="15">
        <v>61.78</v>
      </c>
      <c r="J172" s="15"/>
      <c r="K172" s="16">
        <f>IF(Tableau1[[#This Row],[Valeur CHF ]]&gt;0,Tableau1[[#This Row],[Quantité]]*Tableau1[[#This Row],[Valeur]],Tableau1[[#This Row],[Quantité]]*Tableau1[[#This Row],[Valeur €]])</f>
        <v>1729.8400000000001</v>
      </c>
      <c r="L172" s="2"/>
      <c r="M172" s="4" t="e">
        <f>#REF!*1.3</f>
        <v>#REF!</v>
      </c>
    </row>
    <row r="173" spans="1:13" x14ac:dyDescent="0.25">
      <c r="A173" s="13" t="s">
        <v>76</v>
      </c>
      <c r="B173" s="13">
        <v>1286</v>
      </c>
      <c r="C173" s="13" t="s">
        <v>77</v>
      </c>
      <c r="D173" s="1" t="s">
        <v>78</v>
      </c>
      <c r="E173" s="1">
        <v>0</v>
      </c>
      <c r="F173" s="14">
        <v>20</v>
      </c>
      <c r="G173" s="1">
        <v>0</v>
      </c>
      <c r="H173" s="11">
        <v>73.266983330000002</v>
      </c>
      <c r="I173" s="15">
        <v>73.266983330000002</v>
      </c>
      <c r="J173" s="15"/>
      <c r="K173" s="16">
        <f>IF(Tableau1[[#This Row],[Valeur CHF ]]&gt;0,Tableau1[[#This Row],[Quantité]]*Tableau1[[#This Row],[Valeur]],Tableau1[[#This Row],[Quantité]]*Tableau1[[#This Row],[Valeur €]])</f>
        <v>1465.3396666000001</v>
      </c>
      <c r="L173" s="2"/>
      <c r="M173" s="4" t="e">
        <f>#REF!*1.3</f>
        <v>#REF!</v>
      </c>
    </row>
    <row r="174" spans="1:13" x14ac:dyDescent="0.25">
      <c r="A174" s="13" t="s">
        <v>63</v>
      </c>
      <c r="B174" s="13">
        <v>2090</v>
      </c>
      <c r="C174" s="13" t="s">
        <v>64</v>
      </c>
      <c r="D174" s="1">
        <v>46</v>
      </c>
      <c r="E174" s="1">
        <v>0</v>
      </c>
      <c r="F174" s="14">
        <v>46</v>
      </c>
      <c r="G174" s="1">
        <v>2</v>
      </c>
      <c r="H174" s="11">
        <v>41.459046000000001</v>
      </c>
      <c r="I174" s="15">
        <v>41.459046000000001</v>
      </c>
      <c r="J174" s="15"/>
      <c r="K174" s="16">
        <f>IF(Tableau1[[#This Row],[Valeur CHF ]]&gt;0,Tableau1[[#This Row],[Quantité]]*Tableau1[[#This Row],[Valeur]],Tableau1[[#This Row],[Quantité]]*Tableau1[[#This Row],[Valeur €]])</f>
        <v>1907.1161160000001</v>
      </c>
      <c r="L174" s="2"/>
      <c r="M174" s="4" t="e">
        <f>#REF!*1.3</f>
        <v>#REF!</v>
      </c>
    </row>
    <row r="175" spans="1:13" x14ac:dyDescent="0.25">
      <c r="A175" s="13" t="s">
        <v>46</v>
      </c>
      <c r="B175" s="13">
        <v>1035</v>
      </c>
      <c r="C175" s="13" t="s">
        <v>47</v>
      </c>
      <c r="D175" s="1" t="s">
        <v>48</v>
      </c>
      <c r="E175" s="1">
        <v>0</v>
      </c>
      <c r="F175" s="14">
        <v>1</v>
      </c>
      <c r="G175" s="1">
        <v>0</v>
      </c>
      <c r="H175" s="11">
        <v>90.974999999999994</v>
      </c>
      <c r="I175" s="15">
        <v>90.974999999999994</v>
      </c>
      <c r="J175" s="15"/>
      <c r="K175" s="16">
        <f>IF(Tableau1[[#This Row],[Valeur CHF ]]&gt;0,Tableau1[[#This Row],[Quantité]]*Tableau1[[#This Row],[Valeur]],Tableau1[[#This Row],[Quantité]]*Tableau1[[#This Row],[Valeur €]])</f>
        <v>90.974999999999994</v>
      </c>
      <c r="L175" s="2"/>
      <c r="M175" s="4" t="e">
        <f>#REF!*1.3</f>
        <v>#REF!</v>
      </c>
    </row>
    <row r="176" spans="1:13" x14ac:dyDescent="0.25">
      <c r="A176" s="13" t="s">
        <v>49</v>
      </c>
      <c r="B176" s="13">
        <v>3402</v>
      </c>
      <c r="C176" s="13" t="s">
        <v>50</v>
      </c>
      <c r="D176" s="1">
        <v>1</v>
      </c>
      <c r="E176" s="1">
        <v>0</v>
      </c>
      <c r="F176" s="14">
        <v>1</v>
      </c>
      <c r="G176" s="1">
        <v>0</v>
      </c>
      <c r="H176" s="11">
        <v>56.75</v>
      </c>
      <c r="I176" s="15">
        <v>56.75</v>
      </c>
      <c r="J176" s="15"/>
      <c r="K176" s="16">
        <f>IF(Tableau1[[#This Row],[Valeur CHF ]]&gt;0,Tableau1[[#This Row],[Quantité]]*Tableau1[[#This Row],[Valeur]],Tableau1[[#This Row],[Quantité]]*Tableau1[[#This Row],[Valeur €]])</f>
        <v>56.75</v>
      </c>
      <c r="L176" s="2"/>
      <c r="M176" s="4" t="e">
        <f>#REF!*1.3</f>
        <v>#REF!</v>
      </c>
    </row>
    <row r="177" spans="1:13" x14ac:dyDescent="0.25">
      <c r="A177" s="13" t="s">
        <v>59</v>
      </c>
      <c r="B177" s="13">
        <v>3757</v>
      </c>
      <c r="C177" s="13" t="s">
        <v>60</v>
      </c>
      <c r="D177" s="1">
        <v>9</v>
      </c>
      <c r="E177" s="1">
        <v>0</v>
      </c>
      <c r="F177" s="14">
        <v>9</v>
      </c>
      <c r="G177" s="1">
        <v>-2</v>
      </c>
      <c r="H177" s="11">
        <v>52.33</v>
      </c>
      <c r="I177" s="15">
        <v>52.33</v>
      </c>
      <c r="J177" s="15"/>
      <c r="K177" s="16">
        <f>IF(Tableau1[[#This Row],[Valeur CHF ]]&gt;0,Tableau1[[#This Row],[Quantité]]*Tableau1[[#This Row],[Valeur]],Tableau1[[#This Row],[Quantité]]*Tableau1[[#This Row],[Valeur €]])</f>
        <v>470.96999999999997</v>
      </c>
      <c r="L177" s="2"/>
      <c r="M177" s="4" t="e">
        <f>#REF!*1.3</f>
        <v>#REF!</v>
      </c>
    </row>
    <row r="178" spans="1:13" x14ac:dyDescent="0.25">
      <c r="A178" s="13" t="s">
        <v>380</v>
      </c>
      <c r="B178" s="13">
        <v>183</v>
      </c>
      <c r="C178" s="13" t="s">
        <v>381</v>
      </c>
      <c r="D178" s="1">
        <v>38</v>
      </c>
      <c r="E178" s="1">
        <v>18</v>
      </c>
      <c r="F178" s="14">
        <v>56</v>
      </c>
      <c r="G178" s="1">
        <v>28</v>
      </c>
      <c r="H178" s="11">
        <v>23.531153849999999</v>
      </c>
      <c r="I178" s="15">
        <v>23.531153849999999</v>
      </c>
      <c r="J178" s="15"/>
      <c r="K178" s="16">
        <f>IF(Tableau1[[#This Row],[Valeur CHF ]]&gt;0,Tableau1[[#This Row],[Quantité]]*Tableau1[[#This Row],[Valeur]],Tableau1[[#This Row],[Quantité]]*Tableau1[[#This Row],[Valeur €]])</f>
        <v>1317.7446155999999</v>
      </c>
      <c r="L178" s="2"/>
      <c r="M178" s="4" t="e">
        <f>#REF!*1.3</f>
        <v>#REF!</v>
      </c>
    </row>
    <row r="179" spans="1:13" hidden="1" x14ac:dyDescent="0.25">
      <c r="A179" s="1" t="s">
        <v>282</v>
      </c>
      <c r="B179" s="1">
        <v>3605</v>
      </c>
      <c r="C179" s="1" t="s">
        <v>283</v>
      </c>
      <c r="D179" s="1">
        <v>0</v>
      </c>
      <c r="E179" s="1">
        <v>0</v>
      </c>
      <c r="F179" s="10">
        <v>0</v>
      </c>
      <c r="G179" s="1">
        <v>-1</v>
      </c>
      <c r="H179" s="11">
        <v>112.437</v>
      </c>
      <c r="I179" s="11">
        <v>112.437</v>
      </c>
      <c r="K179" s="12">
        <f>IF(Tableau1[[#This Row],[Valeur CHF ]]&gt;0,Tableau1[[#This Row],[Quantité]]*Tableau1[[#This Row],[Valeur]],Tableau1[[#This Row],[Quantité]]*Tableau1[[#This Row],[Valeur €]])</f>
        <v>0</v>
      </c>
      <c r="L179" s="2"/>
      <c r="M179" s="4" t="e">
        <f>#REF!*1.3</f>
        <v>#REF!</v>
      </c>
    </row>
    <row r="180" spans="1:13" x14ac:dyDescent="0.25">
      <c r="A180" s="13" t="s">
        <v>178</v>
      </c>
      <c r="B180" s="13">
        <v>1597</v>
      </c>
      <c r="C180" s="13" t="s">
        <v>179</v>
      </c>
      <c r="D180" s="1">
        <v>0</v>
      </c>
      <c r="E180" s="1">
        <v>64</v>
      </c>
      <c r="F180" s="14">
        <v>64</v>
      </c>
      <c r="G180" s="1">
        <v>0</v>
      </c>
      <c r="H180" s="11">
        <v>119.20128108</v>
      </c>
      <c r="I180" s="15">
        <v>119.20128108</v>
      </c>
      <c r="J180" s="15"/>
      <c r="K180" s="16">
        <f>IF(Tableau1[[#This Row],[Valeur CHF ]]&gt;0,Tableau1[[#This Row],[Quantité]]*Tableau1[[#This Row],[Valeur]],Tableau1[[#This Row],[Quantité]]*Tableau1[[#This Row],[Valeur €]])</f>
        <v>7628.8819891200001</v>
      </c>
      <c r="L180" s="2"/>
      <c r="M180" s="4" t="e">
        <f>#REF!*1.3</f>
        <v>#REF!</v>
      </c>
    </row>
    <row r="181" spans="1:13" x14ac:dyDescent="0.25">
      <c r="A181" s="13" t="s">
        <v>83</v>
      </c>
      <c r="B181" s="13">
        <v>1431</v>
      </c>
      <c r="C181" s="13" t="s">
        <v>84</v>
      </c>
      <c r="D181" s="1">
        <v>0</v>
      </c>
      <c r="E181" s="1">
        <v>18</v>
      </c>
      <c r="F181" s="14">
        <v>18</v>
      </c>
      <c r="G181" s="1">
        <v>0</v>
      </c>
      <c r="H181" s="11">
        <v>92.128163270000002</v>
      </c>
      <c r="I181" s="15">
        <v>92.128163270000002</v>
      </c>
      <c r="J181" s="15"/>
      <c r="K181" s="16">
        <f>IF(Tableau1[[#This Row],[Valeur CHF ]]&gt;0,Tableau1[[#This Row],[Quantité]]*Tableau1[[#This Row],[Valeur]],Tableau1[[#This Row],[Quantité]]*Tableau1[[#This Row],[Valeur €]])</f>
        <v>1658.3069388599999</v>
      </c>
      <c r="L181" s="2"/>
      <c r="M181" s="4" t="e">
        <f>#REF!*1.3</f>
        <v>#REF!</v>
      </c>
    </row>
    <row r="182" spans="1:13" x14ac:dyDescent="0.25">
      <c r="A182" s="13" t="s">
        <v>176</v>
      </c>
      <c r="B182" s="13">
        <v>3458</v>
      </c>
      <c r="C182" s="13" t="s">
        <v>177</v>
      </c>
      <c r="D182" s="1">
        <v>0</v>
      </c>
      <c r="E182" s="1">
        <v>6</v>
      </c>
      <c r="F182" s="14">
        <v>6</v>
      </c>
      <c r="G182" s="1">
        <v>0</v>
      </c>
      <c r="H182" s="11">
        <v>99.83</v>
      </c>
      <c r="I182" s="19"/>
      <c r="J182" s="19">
        <v>99.83</v>
      </c>
      <c r="K182" s="16">
        <f>IF(Tableau1[[#This Row],[Valeur CHF ]]&gt;0,Tableau1[[#This Row],[Quantité]]*Tableau1[[#This Row],[Valeur]],Tableau1[[#This Row],[Quantité]]*Tableau1[[#This Row],[Valeur €]])</f>
        <v>598.98</v>
      </c>
      <c r="L182" s="2"/>
      <c r="M182" s="4" t="e">
        <f>#REF!*1.3</f>
        <v>#REF!</v>
      </c>
    </row>
    <row r="183" spans="1:13" x14ac:dyDescent="0.25">
      <c r="A183" s="13" t="s">
        <v>172</v>
      </c>
      <c r="B183" s="13">
        <v>1222</v>
      </c>
      <c r="C183" s="13" t="s">
        <v>173</v>
      </c>
      <c r="D183" s="1">
        <v>78</v>
      </c>
      <c r="E183" s="1">
        <v>59</v>
      </c>
      <c r="F183" s="14">
        <v>92</v>
      </c>
      <c r="G183" s="1">
        <v>1</v>
      </c>
      <c r="H183" s="11">
        <v>83.264589999999998</v>
      </c>
      <c r="I183" s="15">
        <v>83.264589999999998</v>
      </c>
      <c r="J183" s="15"/>
      <c r="K183" s="16">
        <f>IF(Tableau1[[#This Row],[Valeur CHF ]]&gt;0,Tableau1[[#This Row],[Quantité]]*Tableau1[[#This Row],[Valeur]],Tableau1[[#This Row],[Quantité]]*Tableau1[[#This Row],[Valeur €]])</f>
        <v>7660.3422799999998</v>
      </c>
      <c r="L183" s="2"/>
      <c r="M183" s="4" t="e">
        <f>#REF!*1.3</f>
        <v>#REF!</v>
      </c>
    </row>
    <row r="184" spans="1:13" x14ac:dyDescent="0.25">
      <c r="A184" s="13" t="s">
        <v>174</v>
      </c>
      <c r="B184" s="13">
        <v>2990</v>
      </c>
      <c r="C184" s="13" t="s">
        <v>175</v>
      </c>
      <c r="D184" s="1">
        <v>11</v>
      </c>
      <c r="E184" s="1">
        <v>51</v>
      </c>
      <c r="F184" s="14">
        <v>62</v>
      </c>
      <c r="G184" s="1">
        <v>7</v>
      </c>
      <c r="H184" s="11">
        <v>83.264590909999995</v>
      </c>
      <c r="I184" s="15">
        <v>83.264590909999995</v>
      </c>
      <c r="J184" s="15"/>
      <c r="K184" s="16">
        <f>IF(Tableau1[[#This Row],[Valeur CHF ]]&gt;0,Tableau1[[#This Row],[Quantité]]*Tableau1[[#This Row],[Valeur]],Tableau1[[#This Row],[Quantité]]*Tableau1[[#This Row],[Valeur €]])</f>
        <v>5162.4046364199994</v>
      </c>
      <c r="L184" s="2"/>
      <c r="M184" s="4" t="e">
        <f>#REF!*1.3</f>
        <v>#REF!</v>
      </c>
    </row>
    <row r="185" spans="1:13" x14ac:dyDescent="0.25">
      <c r="A185" s="13" t="s">
        <v>85</v>
      </c>
      <c r="B185" s="13">
        <v>1317</v>
      </c>
      <c r="C185" s="13" t="s">
        <v>86</v>
      </c>
      <c r="D185" s="1" t="s">
        <v>73</v>
      </c>
      <c r="E185" s="1">
        <v>0</v>
      </c>
      <c r="F185" s="14">
        <v>38</v>
      </c>
      <c r="G185" s="1">
        <v>0</v>
      </c>
      <c r="H185" s="11">
        <v>95.41262571</v>
      </c>
      <c r="I185" s="15">
        <v>95.41262571</v>
      </c>
      <c r="J185" s="15"/>
      <c r="K185" s="16">
        <f>IF(Tableau1[[#This Row],[Valeur CHF ]]&gt;0,Tableau1[[#This Row],[Quantité]]*Tableau1[[#This Row],[Valeur]],Tableau1[[#This Row],[Quantité]]*Tableau1[[#This Row],[Valeur €]])</f>
        <v>3625.67977698</v>
      </c>
      <c r="L185" s="2"/>
      <c r="M185" s="4" t="e">
        <f>#REF!*1.3</f>
        <v>#REF!</v>
      </c>
    </row>
    <row r="187" spans="1:13" x14ac:dyDescent="0.25">
      <c r="K187" s="12">
        <f>SUM(K6:K185)</f>
        <v>353923.35821428994</v>
      </c>
      <c r="M187" s="5" t="e">
        <f>SUM(M6:M185)</f>
        <v>#REF!</v>
      </c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311B-0325-4850-86CE-6D684FF96BE6}">
  <sheetPr>
    <pageSetUpPr fitToPage="1"/>
  </sheetPr>
  <dimension ref="A1:M187"/>
  <sheetViews>
    <sheetView tabSelected="1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P13" sqref="P13"/>
    </sheetView>
  </sheetViews>
  <sheetFormatPr baseColWidth="10" defaultRowHeight="15" x14ac:dyDescent="0.25"/>
  <cols>
    <col min="1" max="1" width="27.5703125" style="3" customWidth="1"/>
    <col min="2" max="2" width="12.85546875" style="3" customWidth="1"/>
    <col min="3" max="3" width="56.7109375" style="3" customWidth="1"/>
    <col min="4" max="5" width="0" style="3" hidden="1" customWidth="1"/>
    <col min="6" max="6" width="11.42578125" style="10"/>
    <col min="7" max="7" width="11.42578125" style="3" hidden="1" customWidth="1"/>
    <col min="8" max="8" width="14.85546875" style="11" customWidth="1"/>
    <col min="9" max="10" width="13.140625" style="11" hidden="1" customWidth="1"/>
    <col min="11" max="11" width="14.85546875" style="12" customWidth="1"/>
    <col min="12" max="12" width="31.5703125" style="3" hidden="1" customWidth="1"/>
    <col min="13" max="13" width="0" style="3" hidden="1" customWidth="1"/>
    <col min="14" max="16384" width="11.42578125" style="3"/>
  </cols>
  <sheetData>
    <row r="1" spans="1:13" x14ac:dyDescent="0.25">
      <c r="A1" s="6" t="s">
        <v>393</v>
      </c>
    </row>
    <row r="2" spans="1:13" x14ac:dyDescent="0.25">
      <c r="A2" s="6" t="s">
        <v>397</v>
      </c>
    </row>
    <row r="5" spans="1:13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10" t="s">
        <v>400</v>
      </c>
      <c r="G5" s="3" t="s">
        <v>5</v>
      </c>
      <c r="H5" s="11" t="s">
        <v>395</v>
      </c>
      <c r="I5" s="11" t="s">
        <v>398</v>
      </c>
      <c r="J5" s="11" t="s">
        <v>399</v>
      </c>
      <c r="K5" s="12" t="s">
        <v>396</v>
      </c>
      <c r="L5" s="3" t="s">
        <v>392</v>
      </c>
      <c r="M5" s="3" t="s">
        <v>391</v>
      </c>
    </row>
    <row r="6" spans="1:13" x14ac:dyDescent="0.25">
      <c r="A6" s="23" t="s">
        <v>196</v>
      </c>
      <c r="B6" s="23">
        <v>3771</v>
      </c>
      <c r="C6" s="23" t="s">
        <v>197</v>
      </c>
      <c r="D6" s="4" t="s">
        <v>102</v>
      </c>
      <c r="E6" s="4">
        <v>0</v>
      </c>
      <c r="F6" s="14">
        <v>26</v>
      </c>
      <c r="G6" s="4">
        <v>0</v>
      </c>
      <c r="H6" s="24">
        <v>4.5960000000000001</v>
      </c>
      <c r="I6" s="15">
        <v>4.5960000000000001</v>
      </c>
      <c r="J6" s="15"/>
      <c r="K6" s="16">
        <f>IF(Tableau13[[#This Row],[Valeur CHF ]]&gt;0,Tableau13[[#This Row],[Quantité]]*Tableau13[[#This Row],[Valeur]],Tableau13[[#This Row],[Quantité]]*Tableau13[[#This Row],[Valeur €]])</f>
        <v>119.49600000000001</v>
      </c>
      <c r="L6" s="4"/>
      <c r="M6" s="4" t="e">
        <f>#REF!*1.3</f>
        <v>#REF!</v>
      </c>
    </row>
    <row r="7" spans="1:13" x14ac:dyDescent="0.25">
      <c r="A7" s="23" t="s">
        <v>112</v>
      </c>
      <c r="B7" s="23">
        <v>935</v>
      </c>
      <c r="C7" s="23" t="s">
        <v>113</v>
      </c>
      <c r="D7" s="4">
        <v>31</v>
      </c>
      <c r="E7" s="4">
        <v>0</v>
      </c>
      <c r="F7" s="14">
        <v>31</v>
      </c>
      <c r="G7" s="4">
        <v>-1</v>
      </c>
      <c r="H7" s="24">
        <v>3.25</v>
      </c>
      <c r="I7" s="15">
        <v>3.25</v>
      </c>
      <c r="J7" s="15"/>
      <c r="K7" s="16">
        <f>IF(Tableau13[[#This Row],[Valeur CHF ]]&gt;0,Tableau13[[#This Row],[Quantité]]*Tableau13[[#This Row],[Valeur]],Tableau13[[#This Row],[Quantité]]*Tableau13[[#This Row],[Valeur €]])</f>
        <v>100.75</v>
      </c>
      <c r="L7" s="4"/>
      <c r="M7" s="4" t="e">
        <f>#REF!*1.3</f>
        <v>#REF!</v>
      </c>
    </row>
    <row r="8" spans="1:13" x14ac:dyDescent="0.25">
      <c r="A8" s="23" t="s">
        <v>133</v>
      </c>
      <c r="B8" s="23">
        <v>3033</v>
      </c>
      <c r="C8" s="23" t="s">
        <v>134</v>
      </c>
      <c r="D8" s="4">
        <v>3</v>
      </c>
      <c r="E8" s="4">
        <v>0</v>
      </c>
      <c r="F8" s="14">
        <v>6</v>
      </c>
      <c r="G8" s="4">
        <v>-9</v>
      </c>
      <c r="H8" s="24">
        <v>186.97920833000001</v>
      </c>
      <c r="I8" s="15">
        <v>186.97920833000001</v>
      </c>
      <c r="J8" s="19"/>
      <c r="K8" s="16">
        <f>IF(Tableau13[[#This Row],[Valeur CHF ]]&gt;0,Tableau13[[#This Row],[Quantité]]*Tableau13[[#This Row],[Valeur]],Tableau13[[#This Row],[Quantité]]*Tableau13[[#This Row],[Valeur €]])</f>
        <v>1121.87524998</v>
      </c>
      <c r="L8" s="4"/>
      <c r="M8" s="4" t="e">
        <f>#REF!*1.3</f>
        <v>#REF!</v>
      </c>
    </row>
    <row r="9" spans="1:13" x14ac:dyDescent="0.25">
      <c r="A9" s="23" t="s">
        <v>131</v>
      </c>
      <c r="B9" s="23">
        <v>1287</v>
      </c>
      <c r="C9" s="23" t="s">
        <v>132</v>
      </c>
      <c r="D9" s="4" t="s">
        <v>38</v>
      </c>
      <c r="E9" s="4">
        <v>0</v>
      </c>
      <c r="F9" s="14">
        <v>16</v>
      </c>
      <c r="G9" s="4">
        <v>0</v>
      </c>
      <c r="H9" s="24">
        <v>200.16044500000001</v>
      </c>
      <c r="I9" s="15">
        <v>200.16044500000001</v>
      </c>
      <c r="J9" s="19"/>
      <c r="K9" s="16">
        <f>IF(Tableau13[[#This Row],[Valeur CHF ]]&gt;0,Tableau13[[#This Row],[Quantité]]*Tableau13[[#This Row],[Valeur]],Tableau13[[#This Row],[Quantité]]*Tableau13[[#This Row],[Valeur €]])</f>
        <v>3202.5671200000002</v>
      </c>
      <c r="L9" s="4"/>
      <c r="M9" s="4" t="e">
        <f>#REF!*1.3</f>
        <v>#REF!</v>
      </c>
    </row>
    <row r="10" spans="1:13" x14ac:dyDescent="0.25">
      <c r="A10" s="23" t="s">
        <v>188</v>
      </c>
      <c r="B10" s="23">
        <v>3476</v>
      </c>
      <c r="C10" s="23" t="s">
        <v>189</v>
      </c>
      <c r="D10" s="4">
        <v>3</v>
      </c>
      <c r="E10" s="4">
        <v>0</v>
      </c>
      <c r="F10" s="14">
        <v>3</v>
      </c>
      <c r="G10" s="4">
        <v>-1</v>
      </c>
      <c r="H10" s="24">
        <v>71.7</v>
      </c>
      <c r="I10" s="15"/>
      <c r="J10" s="19">
        <v>71.7</v>
      </c>
      <c r="K10" s="16">
        <f>IF(Tableau13[[#This Row],[Valeur CHF ]]&gt;0,Tableau13[[#This Row],[Quantité]]*Tableau13[[#This Row],[Valeur]],Tableau13[[#This Row],[Quantité]]*Tableau13[[#This Row],[Valeur €]])</f>
        <v>215.10000000000002</v>
      </c>
      <c r="L10" s="4"/>
      <c r="M10" s="4" t="e">
        <f>#REF!*1.3</f>
        <v>#REF!</v>
      </c>
    </row>
    <row r="11" spans="1:13" x14ac:dyDescent="0.25">
      <c r="A11" s="23" t="s">
        <v>87</v>
      </c>
      <c r="B11" s="23">
        <v>1632</v>
      </c>
      <c r="C11" s="23" t="s">
        <v>88</v>
      </c>
      <c r="D11" s="4">
        <v>35</v>
      </c>
      <c r="E11" s="4">
        <v>13</v>
      </c>
      <c r="F11" s="14">
        <v>48</v>
      </c>
      <c r="G11" s="4">
        <v>0</v>
      </c>
      <c r="H11" s="24">
        <v>93.015961540000006</v>
      </c>
      <c r="I11" s="15">
        <v>93.015961540000006</v>
      </c>
      <c r="J11" s="19"/>
      <c r="K11" s="16">
        <f>IF(Tableau13[[#This Row],[Valeur CHF ]]&gt;0,Tableau13[[#This Row],[Quantité]]*Tableau13[[#This Row],[Valeur]],Tableau13[[#This Row],[Quantité]]*Tableau13[[#This Row],[Valeur €]])</f>
        <v>4464.7661539199999</v>
      </c>
      <c r="L11" s="4"/>
      <c r="M11" s="4" t="e">
        <f>#REF!*1.3</f>
        <v>#REF!</v>
      </c>
    </row>
    <row r="12" spans="1:13" x14ac:dyDescent="0.25">
      <c r="A12" s="23" t="s">
        <v>137</v>
      </c>
      <c r="B12" s="23">
        <v>1487</v>
      </c>
      <c r="C12" s="23" t="s">
        <v>138</v>
      </c>
      <c r="D12" s="4">
        <v>4</v>
      </c>
      <c r="E12" s="4">
        <v>20</v>
      </c>
      <c r="F12" s="14">
        <v>24</v>
      </c>
      <c r="G12" s="4">
        <v>2</v>
      </c>
      <c r="H12" s="24">
        <v>77.297479999999993</v>
      </c>
      <c r="I12" s="15">
        <v>77.297479999999993</v>
      </c>
      <c r="J12" s="19"/>
      <c r="K12" s="16">
        <f>IF(Tableau13[[#This Row],[Valeur CHF ]]&gt;0,Tableau13[[#This Row],[Quantité]]*Tableau13[[#This Row],[Valeur]],Tableau13[[#This Row],[Quantité]]*Tableau13[[#This Row],[Valeur €]])</f>
        <v>1855.1395199999997</v>
      </c>
      <c r="L12" s="4"/>
      <c r="M12" s="4" t="e">
        <f>#REF!*1.3</f>
        <v>#REF!</v>
      </c>
    </row>
    <row r="13" spans="1:13" x14ac:dyDescent="0.25">
      <c r="A13" s="23" t="s">
        <v>135</v>
      </c>
      <c r="B13" s="23">
        <v>2262</v>
      </c>
      <c r="C13" s="23" t="s">
        <v>136</v>
      </c>
      <c r="D13" s="4" t="s">
        <v>36</v>
      </c>
      <c r="E13" s="4">
        <v>0</v>
      </c>
      <c r="F13" s="14">
        <v>11</v>
      </c>
      <c r="G13" s="4">
        <v>0</v>
      </c>
      <c r="H13" s="24">
        <v>64.401250000000005</v>
      </c>
      <c r="I13" s="15">
        <v>64.401250000000005</v>
      </c>
      <c r="J13" s="19"/>
      <c r="K13" s="16">
        <f>IF(Tableau13[[#This Row],[Valeur CHF ]]&gt;0,Tableau13[[#This Row],[Quantité]]*Tableau13[[#This Row],[Valeur]],Tableau13[[#This Row],[Quantité]]*Tableau13[[#This Row],[Valeur €]])</f>
        <v>708.41375000000005</v>
      </c>
      <c r="L13" s="4"/>
      <c r="M13" s="4" t="e">
        <f>#REF!*1.3</f>
        <v>#REF!</v>
      </c>
    </row>
    <row r="14" spans="1:13" hidden="1" x14ac:dyDescent="0.25">
      <c r="A14" s="4" t="s">
        <v>119</v>
      </c>
      <c r="B14" s="4">
        <v>1219</v>
      </c>
      <c r="C14" s="4" t="s">
        <v>120</v>
      </c>
      <c r="D14" s="4">
        <v>0</v>
      </c>
      <c r="E14" s="4">
        <v>0</v>
      </c>
      <c r="F14" s="10">
        <v>0</v>
      </c>
      <c r="G14" s="4">
        <v>-1</v>
      </c>
      <c r="H14" s="11">
        <v>106.45101429</v>
      </c>
      <c r="I14" s="11">
        <v>106.45101429</v>
      </c>
      <c r="J14" s="19"/>
      <c r="K14" s="12">
        <f>IF(Tableau13[[#This Row],[Valeur CHF ]]&gt;0,Tableau13[[#This Row],[Quantité]]*Tableau13[[#This Row],[Valeur]],Tableau13[[#This Row],[Quantité]]*Tableau13[[#This Row],[Valeur €]])</f>
        <v>0</v>
      </c>
      <c r="L14" s="4"/>
      <c r="M14" s="4" t="e">
        <f>#REF!*1.3</f>
        <v>#REF!</v>
      </c>
    </row>
    <row r="15" spans="1:13" x14ac:dyDescent="0.25">
      <c r="A15" s="23" t="s">
        <v>114</v>
      </c>
      <c r="B15" s="23">
        <v>1218</v>
      </c>
      <c r="C15" s="23" t="s">
        <v>115</v>
      </c>
      <c r="D15" s="4">
        <v>60</v>
      </c>
      <c r="E15" s="4">
        <v>20</v>
      </c>
      <c r="F15" s="14">
        <v>80</v>
      </c>
      <c r="G15" s="4">
        <v>-1</v>
      </c>
      <c r="H15" s="24">
        <v>105.82328200000001</v>
      </c>
      <c r="I15" s="15">
        <v>105.82328200000001</v>
      </c>
      <c r="J15" s="19"/>
      <c r="K15" s="16">
        <f>IF(Tableau13[[#This Row],[Valeur CHF ]]&gt;0,Tableau13[[#This Row],[Quantité]]*Tableau13[[#This Row],[Valeur]],Tableau13[[#This Row],[Quantité]]*Tableau13[[#This Row],[Valeur €]])</f>
        <v>8465.8625600000014</v>
      </c>
      <c r="L15" s="4"/>
      <c r="M15" s="4" t="e">
        <f>#REF!*1.3</f>
        <v>#REF!</v>
      </c>
    </row>
    <row r="16" spans="1:13" x14ac:dyDescent="0.25">
      <c r="A16" s="23" t="s">
        <v>116</v>
      </c>
      <c r="B16" s="23">
        <v>175</v>
      </c>
      <c r="C16" s="23" t="s">
        <v>117</v>
      </c>
      <c r="D16" s="4" t="s">
        <v>118</v>
      </c>
      <c r="E16" s="4">
        <v>0</v>
      </c>
      <c r="F16" s="14">
        <v>48</v>
      </c>
      <c r="G16" s="4">
        <v>0</v>
      </c>
      <c r="H16" s="24">
        <v>134.25020000000001</v>
      </c>
      <c r="I16" s="15">
        <v>134.25020000000001</v>
      </c>
      <c r="J16" s="19"/>
      <c r="K16" s="16">
        <f>IF(Tableau13[[#This Row],[Valeur CHF ]]&gt;0,Tableau13[[#This Row],[Quantité]]*Tableau13[[#This Row],[Valeur]],Tableau13[[#This Row],[Quantité]]*Tableau13[[#This Row],[Valeur €]])</f>
        <v>6444.0096000000003</v>
      </c>
      <c r="L16" s="4"/>
      <c r="M16" s="4" t="e">
        <f>#REF!*1.3</f>
        <v>#REF!</v>
      </c>
    </row>
    <row r="17" spans="1:13" x14ac:dyDescent="0.25">
      <c r="A17" s="23" t="s">
        <v>141</v>
      </c>
      <c r="B17" s="23">
        <v>1435</v>
      </c>
      <c r="C17" s="23" t="s">
        <v>142</v>
      </c>
      <c r="D17" s="4" t="s">
        <v>108</v>
      </c>
      <c r="E17" s="4">
        <v>0</v>
      </c>
      <c r="F17" s="14">
        <v>4</v>
      </c>
      <c r="G17" s="4">
        <v>0</v>
      </c>
      <c r="H17" s="24">
        <v>180.04982000000001</v>
      </c>
      <c r="I17" s="15">
        <v>180.04982000000001</v>
      </c>
      <c r="J17" s="19"/>
      <c r="K17" s="16">
        <f>IF(Tableau13[[#This Row],[Valeur CHF ]]&gt;0,Tableau13[[#This Row],[Quantité]]*Tableau13[[#This Row],[Valeur]],Tableau13[[#This Row],[Quantité]]*Tableau13[[#This Row],[Valeur €]])</f>
        <v>720.19928000000004</v>
      </c>
      <c r="L17" s="4"/>
      <c r="M17" s="4" t="e">
        <f>#REF!*1.3</f>
        <v>#REF!</v>
      </c>
    </row>
    <row r="18" spans="1:13" x14ac:dyDescent="0.25">
      <c r="A18" s="23" t="s">
        <v>139</v>
      </c>
      <c r="B18" s="23">
        <v>1433</v>
      </c>
      <c r="C18" s="23" t="s">
        <v>140</v>
      </c>
      <c r="D18" s="4" t="s">
        <v>42</v>
      </c>
      <c r="E18" s="4">
        <v>0</v>
      </c>
      <c r="F18" s="14">
        <v>14</v>
      </c>
      <c r="G18" s="4">
        <v>0</v>
      </c>
      <c r="H18" s="24">
        <v>252.27945500000001</v>
      </c>
      <c r="I18" s="15">
        <v>252.27945500000001</v>
      </c>
      <c r="J18" s="19"/>
      <c r="K18" s="16">
        <f>IF(Tableau13[[#This Row],[Valeur CHF ]]&gt;0,Tableau13[[#This Row],[Quantité]]*Tableau13[[#This Row],[Valeur]],Tableau13[[#This Row],[Quantité]]*Tableau13[[#This Row],[Valeur €]])</f>
        <v>3531.91237</v>
      </c>
      <c r="L18" s="4"/>
      <c r="M18" s="4" t="e">
        <f>#REF!*1.3</f>
        <v>#REF!</v>
      </c>
    </row>
    <row r="19" spans="1:13" x14ac:dyDescent="0.25">
      <c r="A19" s="23" t="s">
        <v>143</v>
      </c>
      <c r="B19" s="23">
        <v>1667</v>
      </c>
      <c r="C19" s="23" t="s">
        <v>144</v>
      </c>
      <c r="D19" s="4">
        <v>8</v>
      </c>
      <c r="E19" s="4">
        <v>0</v>
      </c>
      <c r="F19" s="14">
        <v>8</v>
      </c>
      <c r="G19" s="4">
        <v>-2</v>
      </c>
      <c r="H19" s="24">
        <v>140.49535</v>
      </c>
      <c r="I19" s="15">
        <v>140.49535</v>
      </c>
      <c r="J19" s="19"/>
      <c r="K19" s="16">
        <f>IF(Tableau13[[#This Row],[Valeur CHF ]]&gt;0,Tableau13[[#This Row],[Quantité]]*Tableau13[[#This Row],[Valeur]],Tableau13[[#This Row],[Quantité]]*Tableau13[[#This Row],[Valeur €]])</f>
        <v>1123.9628</v>
      </c>
      <c r="L19" s="4"/>
      <c r="M19" s="4" t="e">
        <f>#REF!*1.3</f>
        <v>#REF!</v>
      </c>
    </row>
    <row r="20" spans="1:13" x14ac:dyDescent="0.25">
      <c r="A20" s="23" t="s">
        <v>207</v>
      </c>
      <c r="B20" s="23">
        <v>2908</v>
      </c>
      <c r="C20" s="23" t="s">
        <v>208</v>
      </c>
      <c r="D20" s="4" t="s">
        <v>48</v>
      </c>
      <c r="E20" s="4">
        <v>0</v>
      </c>
      <c r="F20" s="14">
        <v>1</v>
      </c>
      <c r="G20" s="4">
        <v>0</v>
      </c>
      <c r="H20" s="24">
        <v>70</v>
      </c>
      <c r="I20" s="19"/>
      <c r="J20" s="19">
        <v>70</v>
      </c>
      <c r="K20" s="16">
        <f>IF(Tableau13[[#This Row],[Valeur CHF ]]&gt;0,Tableau13[[#This Row],[Quantité]]*Tableau13[[#This Row],[Valeur]],Tableau13[[#This Row],[Quantité]]*Tableau13[[#This Row],[Valeur €]])</f>
        <v>70</v>
      </c>
      <c r="L20" s="4"/>
      <c r="M20" s="4" t="e">
        <f>#REF!*1.3</f>
        <v>#REF!</v>
      </c>
    </row>
    <row r="21" spans="1:13" x14ac:dyDescent="0.25">
      <c r="A21" s="23" t="s">
        <v>98</v>
      </c>
      <c r="B21" s="23">
        <v>2796</v>
      </c>
      <c r="C21" s="23" t="s">
        <v>99</v>
      </c>
      <c r="D21" s="4">
        <v>70</v>
      </c>
      <c r="E21" s="4">
        <v>0</v>
      </c>
      <c r="F21" s="14">
        <v>70</v>
      </c>
      <c r="G21" s="4">
        <v>0</v>
      </c>
      <c r="H21" s="24">
        <v>33.492222220000002</v>
      </c>
      <c r="I21" s="15">
        <v>33.492222220000002</v>
      </c>
      <c r="J21" s="19"/>
      <c r="K21" s="16">
        <f>IF(Tableau13[[#This Row],[Valeur CHF ]]&gt;0,Tableau13[[#This Row],[Quantité]]*Tableau13[[#This Row],[Valeur]],Tableau13[[#This Row],[Quantité]]*Tableau13[[#This Row],[Valeur €]])</f>
        <v>2344.4555554000003</v>
      </c>
      <c r="L21" s="4"/>
      <c r="M21" s="4" t="e">
        <f>#REF!*1.3</f>
        <v>#REF!</v>
      </c>
    </row>
    <row r="22" spans="1:13" x14ac:dyDescent="0.25">
      <c r="A22" s="23" t="s">
        <v>100</v>
      </c>
      <c r="B22" s="23">
        <v>1326</v>
      </c>
      <c r="C22" s="23" t="s">
        <v>101</v>
      </c>
      <c r="D22" s="4">
        <v>24</v>
      </c>
      <c r="E22" s="4">
        <v>0</v>
      </c>
      <c r="F22" s="14">
        <v>14</v>
      </c>
      <c r="G22" s="4">
        <v>-6</v>
      </c>
      <c r="H22" s="24">
        <v>34.459361700000002</v>
      </c>
      <c r="I22" s="15">
        <v>34.459361700000002</v>
      </c>
      <c r="J22" s="19"/>
      <c r="K22" s="16">
        <f>IF(Tableau13[[#This Row],[Valeur CHF ]]&gt;0,Tableau13[[#This Row],[Quantité]]*Tableau13[[#This Row],[Valeur]],Tableau13[[#This Row],[Quantité]]*Tableau13[[#This Row],[Valeur €]])</f>
        <v>482.43106380000006</v>
      </c>
      <c r="L22" s="4"/>
      <c r="M22" s="4" t="e">
        <f>#REF!*1.3</f>
        <v>#REF!</v>
      </c>
    </row>
    <row r="23" spans="1:13" x14ac:dyDescent="0.25">
      <c r="A23" s="23" t="s">
        <v>103</v>
      </c>
      <c r="B23" s="23">
        <v>1260</v>
      </c>
      <c r="C23" s="23" t="s">
        <v>104</v>
      </c>
      <c r="D23" s="4" t="s">
        <v>105</v>
      </c>
      <c r="E23" s="4">
        <v>0</v>
      </c>
      <c r="F23" s="14">
        <v>40</v>
      </c>
      <c r="G23" s="4">
        <v>0</v>
      </c>
      <c r="H23" s="24">
        <v>70.245094339999994</v>
      </c>
      <c r="I23" s="15">
        <v>70.245094339999994</v>
      </c>
      <c r="J23" s="19"/>
      <c r="K23" s="16">
        <f>IF(Tableau13[[#This Row],[Valeur CHF ]]&gt;0,Tableau13[[#This Row],[Quantité]]*Tableau13[[#This Row],[Valeur]],Tableau13[[#This Row],[Quantité]]*Tableau13[[#This Row],[Valeur €]])</f>
        <v>2809.8037735999997</v>
      </c>
      <c r="L23" s="4"/>
      <c r="M23" s="4" t="e">
        <f>#REF!*1.3</f>
        <v>#REF!</v>
      </c>
    </row>
    <row r="24" spans="1:13" x14ac:dyDescent="0.25">
      <c r="A24" s="23" t="s">
        <v>190</v>
      </c>
      <c r="B24" s="23">
        <v>2513</v>
      </c>
      <c r="C24" s="23" t="s">
        <v>191</v>
      </c>
      <c r="D24" s="4" t="s">
        <v>192</v>
      </c>
      <c r="E24" s="4">
        <v>0</v>
      </c>
      <c r="F24" s="14">
        <v>59</v>
      </c>
      <c r="G24" s="4">
        <v>0</v>
      </c>
      <c r="H24" s="24">
        <v>20.819436620000001</v>
      </c>
      <c r="I24" s="15">
        <v>20.819436620000001</v>
      </c>
      <c r="J24" s="19"/>
      <c r="K24" s="16">
        <f>IF(Tableau13[[#This Row],[Valeur CHF ]]&gt;0,Tableau13[[#This Row],[Quantité]]*Tableau13[[#This Row],[Valeur]],Tableau13[[#This Row],[Quantité]]*Tableau13[[#This Row],[Valeur €]])</f>
        <v>1228.3467605800001</v>
      </c>
      <c r="L24" s="4"/>
      <c r="M24" s="4" t="e">
        <f>#REF!*1.3</f>
        <v>#REF!</v>
      </c>
    </row>
    <row r="25" spans="1:13" x14ac:dyDescent="0.25">
      <c r="A25" s="23" t="s">
        <v>182</v>
      </c>
      <c r="B25" s="23">
        <v>2507</v>
      </c>
      <c r="C25" s="23" t="s">
        <v>183</v>
      </c>
      <c r="D25" s="4">
        <v>22</v>
      </c>
      <c r="E25" s="4">
        <v>0</v>
      </c>
      <c r="F25" s="14">
        <v>22</v>
      </c>
      <c r="G25" s="4">
        <v>0</v>
      </c>
      <c r="H25" s="24">
        <v>78.935553330000005</v>
      </c>
      <c r="I25" s="15">
        <v>78.935553330000005</v>
      </c>
      <c r="J25" s="19"/>
      <c r="K25" s="16">
        <f>IF(Tableau13[[#This Row],[Valeur CHF ]]&gt;0,Tableau13[[#This Row],[Quantité]]*Tableau13[[#This Row],[Valeur]],Tableau13[[#This Row],[Quantité]]*Tableau13[[#This Row],[Valeur €]])</f>
        <v>1736.5821732600002</v>
      </c>
      <c r="L25" s="4"/>
      <c r="M25" s="4" t="e">
        <f>#REF!*1.3</f>
        <v>#REF!</v>
      </c>
    </row>
    <row r="26" spans="1:13" x14ac:dyDescent="0.25">
      <c r="A26" s="23" t="s">
        <v>184</v>
      </c>
      <c r="B26" s="23">
        <v>2388</v>
      </c>
      <c r="C26" s="23" t="s">
        <v>185</v>
      </c>
      <c r="D26" s="4">
        <v>145</v>
      </c>
      <c r="E26" s="4">
        <v>0</v>
      </c>
      <c r="F26" s="14">
        <v>146</v>
      </c>
      <c r="G26" s="4">
        <v>-9</v>
      </c>
      <c r="H26" s="24">
        <v>108.03187375</v>
      </c>
      <c r="I26" s="15">
        <v>108.03187375</v>
      </c>
      <c r="J26" s="19"/>
      <c r="K26" s="16">
        <f>IF(Tableau13[[#This Row],[Valeur CHF ]]&gt;0,Tableau13[[#This Row],[Quantité]]*Tableau13[[#This Row],[Valeur]],Tableau13[[#This Row],[Quantité]]*Tableau13[[#This Row],[Valeur €]])</f>
        <v>15772.6535675</v>
      </c>
      <c r="L26" s="4"/>
      <c r="M26" s="4" t="e">
        <f>#REF!*1.3</f>
        <v>#REF!</v>
      </c>
    </row>
    <row r="27" spans="1:13" x14ac:dyDescent="0.25">
      <c r="A27" s="23" t="s">
        <v>186</v>
      </c>
      <c r="B27" s="23">
        <v>2389</v>
      </c>
      <c r="C27" s="23" t="s">
        <v>187</v>
      </c>
      <c r="D27" s="4">
        <v>53</v>
      </c>
      <c r="E27" s="4">
        <v>0</v>
      </c>
      <c r="F27" s="14">
        <v>58</v>
      </c>
      <c r="G27" s="4">
        <v>0</v>
      </c>
      <c r="H27" s="24">
        <v>128.65005332999999</v>
      </c>
      <c r="I27" s="15">
        <v>128.65005332999999</v>
      </c>
      <c r="J27" s="19"/>
      <c r="K27" s="16">
        <f>IF(Tableau13[[#This Row],[Valeur CHF ]]&gt;0,Tableau13[[#This Row],[Quantité]]*Tableau13[[#This Row],[Valeur]],Tableau13[[#This Row],[Quantité]]*Tableau13[[#This Row],[Valeur €]])</f>
        <v>7461.7030931399995</v>
      </c>
      <c r="L27" s="4"/>
      <c r="M27" s="4" t="e">
        <f>#REF!*1.3</f>
        <v>#REF!</v>
      </c>
    </row>
    <row r="28" spans="1:13" x14ac:dyDescent="0.25">
      <c r="A28" s="23" t="s">
        <v>329</v>
      </c>
      <c r="B28" s="23">
        <v>2994</v>
      </c>
      <c r="C28" s="23" t="s">
        <v>330</v>
      </c>
      <c r="D28" s="4" t="s">
        <v>204</v>
      </c>
      <c r="E28" s="4">
        <v>0</v>
      </c>
      <c r="F28" s="14">
        <v>2</v>
      </c>
      <c r="G28" s="4">
        <v>0</v>
      </c>
      <c r="H28" s="24">
        <v>92</v>
      </c>
      <c r="I28" s="19"/>
      <c r="J28" s="19">
        <v>92</v>
      </c>
      <c r="K28" s="16">
        <f>IF(Tableau13[[#This Row],[Valeur CHF ]]&gt;0,Tableau13[[#This Row],[Quantité]]*Tableau13[[#This Row],[Valeur]],Tableau13[[#This Row],[Quantité]]*Tableau13[[#This Row],[Valeur €]])</f>
        <v>184</v>
      </c>
      <c r="L28" s="4"/>
      <c r="M28" s="4" t="e">
        <f>#REF!*1.3</f>
        <v>#REF!</v>
      </c>
    </row>
    <row r="29" spans="1:13" x14ac:dyDescent="0.25">
      <c r="A29" s="23" t="s">
        <v>121</v>
      </c>
      <c r="B29" s="23">
        <v>2062</v>
      </c>
      <c r="C29" s="23" t="s">
        <v>122</v>
      </c>
      <c r="D29" s="4" t="s">
        <v>123</v>
      </c>
      <c r="E29" s="4">
        <v>0</v>
      </c>
      <c r="F29" s="14">
        <v>17</v>
      </c>
      <c r="G29" s="4">
        <v>0</v>
      </c>
      <c r="H29" s="24">
        <v>55.671363640000003</v>
      </c>
      <c r="I29" s="15">
        <v>55.671363640000003</v>
      </c>
      <c r="J29" s="15"/>
      <c r="K29" s="16">
        <f>IF(Tableau13[[#This Row],[Valeur CHF ]]&gt;0,Tableau13[[#This Row],[Quantité]]*Tableau13[[#This Row],[Valeur]],Tableau13[[#This Row],[Quantité]]*Tableau13[[#This Row],[Valeur €]])</f>
        <v>946.41318188000002</v>
      </c>
      <c r="L29" s="4"/>
      <c r="M29" s="4" t="e">
        <f>#REF!*1.3</f>
        <v>#REF!</v>
      </c>
    </row>
    <row r="30" spans="1:13" x14ac:dyDescent="0.25">
      <c r="A30" s="23" t="s">
        <v>124</v>
      </c>
      <c r="B30" s="23">
        <v>2259</v>
      </c>
      <c r="C30" s="23" t="s">
        <v>125</v>
      </c>
      <c r="D30" s="4" t="s">
        <v>17</v>
      </c>
      <c r="E30" s="4">
        <v>0</v>
      </c>
      <c r="F30" s="14">
        <v>6</v>
      </c>
      <c r="G30" s="4">
        <v>0</v>
      </c>
      <c r="H30" s="24">
        <v>84.864779999999996</v>
      </c>
      <c r="I30" s="15">
        <v>84.864779999999996</v>
      </c>
      <c r="J30" s="19"/>
      <c r="K30" s="16">
        <f>IF(Tableau13[[#This Row],[Valeur CHF ]]&gt;0,Tableau13[[#This Row],[Quantité]]*Tableau13[[#This Row],[Valeur]],Tableau13[[#This Row],[Quantité]]*Tableau13[[#This Row],[Valeur €]])</f>
        <v>509.18867999999998</v>
      </c>
      <c r="L30" s="4"/>
      <c r="M30" s="4" t="e">
        <f>#REF!*1.3</f>
        <v>#REF!</v>
      </c>
    </row>
    <row r="31" spans="1:13" x14ac:dyDescent="0.25">
      <c r="A31" s="23" t="s">
        <v>129</v>
      </c>
      <c r="B31" s="23">
        <v>1413</v>
      </c>
      <c r="C31" s="23" t="s">
        <v>130</v>
      </c>
      <c r="D31" s="4">
        <v>14</v>
      </c>
      <c r="E31" s="4">
        <v>10</v>
      </c>
      <c r="F31" s="14">
        <v>24</v>
      </c>
      <c r="G31" s="4">
        <v>1</v>
      </c>
      <c r="H31" s="24">
        <v>62.697346940000003</v>
      </c>
      <c r="I31" s="15">
        <v>62.697346940000003</v>
      </c>
      <c r="J31" s="19"/>
      <c r="K31" s="16">
        <f>IF(Tableau13[[#This Row],[Valeur CHF ]]&gt;0,Tableau13[[#This Row],[Quantité]]*Tableau13[[#This Row],[Valeur]],Tableau13[[#This Row],[Quantité]]*Tableau13[[#This Row],[Valeur €]])</f>
        <v>1504.7363265600002</v>
      </c>
      <c r="L31" s="4"/>
      <c r="M31" s="4" t="e">
        <f>#REF!*1.3</f>
        <v>#REF!</v>
      </c>
    </row>
    <row r="32" spans="1:13" x14ac:dyDescent="0.25">
      <c r="A32" s="23" t="s">
        <v>126</v>
      </c>
      <c r="B32" s="23">
        <v>1318</v>
      </c>
      <c r="C32" s="23" t="s">
        <v>127</v>
      </c>
      <c r="D32" s="4">
        <v>63</v>
      </c>
      <c r="E32" s="4">
        <v>0</v>
      </c>
      <c r="F32" s="14">
        <v>63</v>
      </c>
      <c r="G32" s="4">
        <v>9</v>
      </c>
      <c r="H32" s="24">
        <v>57.275876289999999</v>
      </c>
      <c r="I32" s="15">
        <v>57.275876289999999</v>
      </c>
      <c r="J32" s="19"/>
      <c r="K32" s="16">
        <f>IF(Tableau13[[#This Row],[Valeur CHF ]]&gt;0,Tableau13[[#This Row],[Quantité]]*Tableau13[[#This Row],[Valeur]],Tableau13[[#This Row],[Quantité]]*Tableau13[[#This Row],[Valeur €]])</f>
        <v>3608.3802062700001</v>
      </c>
      <c r="L32" s="4"/>
      <c r="M32" s="4" t="e">
        <f>#REF!*1.3</f>
        <v>#REF!</v>
      </c>
    </row>
    <row r="33" spans="1:13" hidden="1" x14ac:dyDescent="0.25">
      <c r="A33" s="4" t="s">
        <v>224</v>
      </c>
      <c r="B33" s="4">
        <v>3764</v>
      </c>
      <c r="C33" s="4" t="s">
        <v>225</v>
      </c>
      <c r="D33" s="4">
        <v>0</v>
      </c>
      <c r="E33" s="4">
        <v>0</v>
      </c>
      <c r="F33" s="10">
        <v>0</v>
      </c>
      <c r="G33" s="4">
        <v>-2</v>
      </c>
      <c r="H33" s="11">
        <v>114.68665</v>
      </c>
      <c r="I33" s="11">
        <v>114.68665</v>
      </c>
      <c r="J33" s="19"/>
      <c r="K33" s="12">
        <f>IF(Tableau13[[#This Row],[Valeur CHF ]]&gt;0,Tableau13[[#This Row],[Quantité]]*Tableau13[[#This Row],[Valeur]],Tableau13[[#This Row],[Quantité]]*Tableau13[[#This Row],[Valeur €]])</f>
        <v>0</v>
      </c>
      <c r="L33" s="4"/>
      <c r="M33" s="4" t="e">
        <f>#REF!*1.3</f>
        <v>#REF!</v>
      </c>
    </row>
    <row r="34" spans="1:13" x14ac:dyDescent="0.25">
      <c r="A34" s="23" t="s">
        <v>148</v>
      </c>
      <c r="B34" s="23">
        <v>3808</v>
      </c>
      <c r="C34" s="23" t="s">
        <v>149</v>
      </c>
      <c r="D34" s="4" t="s">
        <v>45</v>
      </c>
      <c r="E34" s="4">
        <v>0</v>
      </c>
      <c r="F34" s="14">
        <v>3</v>
      </c>
      <c r="G34" s="4">
        <v>0</v>
      </c>
      <c r="H34" s="24">
        <v>30.59333333</v>
      </c>
      <c r="I34" s="15">
        <v>30.59333333</v>
      </c>
      <c r="J34" s="19"/>
      <c r="K34" s="16">
        <f>IF(Tableau13[[#This Row],[Valeur CHF ]]&gt;0,Tableau13[[#This Row],[Quantité]]*Tableau13[[#This Row],[Valeur]],Tableau13[[#This Row],[Quantité]]*Tableau13[[#This Row],[Valeur €]])</f>
        <v>91.779999989999993</v>
      </c>
      <c r="L34" s="4"/>
      <c r="M34" s="4" t="e">
        <f>#REF!*1.3</f>
        <v>#REF!</v>
      </c>
    </row>
    <row r="35" spans="1:13" x14ac:dyDescent="0.25">
      <c r="A35" s="23" t="s">
        <v>180</v>
      </c>
      <c r="B35" s="23">
        <v>3414</v>
      </c>
      <c r="C35" s="23" t="s">
        <v>181</v>
      </c>
      <c r="D35" s="4">
        <v>19.25</v>
      </c>
      <c r="E35" s="4">
        <v>0</v>
      </c>
      <c r="F35" s="14">
        <v>19.25</v>
      </c>
      <c r="G35" s="4">
        <v>-141.75</v>
      </c>
      <c r="H35" s="24">
        <v>0.97729999999999995</v>
      </c>
      <c r="I35" s="15">
        <v>0.97729999999999995</v>
      </c>
      <c r="J35" s="19"/>
      <c r="K35" s="16">
        <f>IF(Tableau13[[#This Row],[Valeur CHF ]]&gt;0,Tableau13[[#This Row],[Quantité]]*Tableau13[[#This Row],[Valeur]],Tableau13[[#This Row],[Quantité]]*Tableau13[[#This Row],[Valeur €]])</f>
        <v>18.813025</v>
      </c>
      <c r="L35" s="4"/>
      <c r="M35" s="4" t="e">
        <f>#REF!*1.3</f>
        <v>#REF!</v>
      </c>
    </row>
    <row r="36" spans="1:13" x14ac:dyDescent="0.25">
      <c r="A36" s="23" t="s">
        <v>235</v>
      </c>
      <c r="B36" s="23">
        <v>2408</v>
      </c>
      <c r="C36" s="23" t="s">
        <v>236</v>
      </c>
      <c r="D36" s="4" t="s">
        <v>237</v>
      </c>
      <c r="E36" s="4">
        <v>0</v>
      </c>
      <c r="F36" s="14">
        <v>46</v>
      </c>
      <c r="G36" s="4">
        <v>0</v>
      </c>
      <c r="H36" s="24">
        <v>89.379000000000005</v>
      </c>
      <c r="I36" s="15">
        <v>89.379000000000005</v>
      </c>
      <c r="J36" s="19"/>
      <c r="K36" s="16">
        <f>IF(Tableau13[[#This Row],[Valeur CHF ]]&gt;0,Tableau13[[#This Row],[Quantité]]*Tableau13[[#This Row],[Valeur]],Tableau13[[#This Row],[Quantité]]*Tableau13[[#This Row],[Valeur €]])</f>
        <v>4111.4340000000002</v>
      </c>
      <c r="L36" s="4"/>
      <c r="M36" s="4" t="e">
        <f>#REF!*1.3</f>
        <v>#REF!</v>
      </c>
    </row>
    <row r="37" spans="1:13" x14ac:dyDescent="0.25">
      <c r="A37" s="23" t="s">
        <v>240</v>
      </c>
      <c r="B37" s="23">
        <v>3430</v>
      </c>
      <c r="C37" s="23" t="s">
        <v>239</v>
      </c>
      <c r="D37" s="4">
        <v>1</v>
      </c>
      <c r="E37" s="4">
        <v>0</v>
      </c>
      <c r="F37" s="14">
        <v>1</v>
      </c>
      <c r="G37" s="4">
        <v>0</v>
      </c>
      <c r="H37" s="24">
        <v>83.16</v>
      </c>
      <c r="I37" s="15">
        <v>83.16</v>
      </c>
      <c r="J37" s="19"/>
      <c r="K37" s="16">
        <f>IF(Tableau13[[#This Row],[Valeur CHF ]]&gt;0,Tableau13[[#This Row],[Quantité]]*Tableau13[[#This Row],[Valeur]],Tableau13[[#This Row],[Quantité]]*Tableau13[[#This Row],[Valeur €]])</f>
        <v>83.16</v>
      </c>
      <c r="L37" s="9" t="s">
        <v>389</v>
      </c>
      <c r="M37" s="4" t="e">
        <f>#REF!*1.3</f>
        <v>#REF!</v>
      </c>
    </row>
    <row r="38" spans="1:13" x14ac:dyDescent="0.25">
      <c r="A38" s="23" t="s">
        <v>238</v>
      </c>
      <c r="B38" s="23">
        <v>2926</v>
      </c>
      <c r="C38" s="23" t="s">
        <v>239</v>
      </c>
      <c r="D38" s="4" t="s">
        <v>78</v>
      </c>
      <c r="E38" s="4">
        <v>0</v>
      </c>
      <c r="F38" s="14">
        <v>20</v>
      </c>
      <c r="G38" s="4">
        <v>0</v>
      </c>
      <c r="H38" s="24">
        <v>95.727419999999995</v>
      </c>
      <c r="I38" s="15">
        <v>95.727419999999995</v>
      </c>
      <c r="J38" s="19"/>
      <c r="K38" s="16">
        <f>IF(Tableau13[[#This Row],[Valeur CHF ]]&gt;0,Tableau13[[#This Row],[Quantité]]*Tableau13[[#This Row],[Valeur]],Tableau13[[#This Row],[Quantité]]*Tableau13[[#This Row],[Valeur €]])</f>
        <v>1914.5483999999999</v>
      </c>
      <c r="L38" s="4"/>
      <c r="M38" s="4" t="e">
        <f>#REF!*1.3</f>
        <v>#REF!</v>
      </c>
    </row>
    <row r="39" spans="1:13" x14ac:dyDescent="0.25">
      <c r="A39" s="23" t="s">
        <v>209</v>
      </c>
      <c r="B39" s="23">
        <v>1839</v>
      </c>
      <c r="C39" s="23" t="s">
        <v>210</v>
      </c>
      <c r="D39" s="4" t="s">
        <v>48</v>
      </c>
      <c r="E39" s="4">
        <v>0</v>
      </c>
      <c r="F39" s="14">
        <v>1</v>
      </c>
      <c r="G39" s="4">
        <v>0</v>
      </c>
      <c r="H39" s="24">
        <v>3.94</v>
      </c>
      <c r="I39" s="15">
        <v>3.94</v>
      </c>
      <c r="J39" s="19"/>
      <c r="K39" s="16">
        <f>IF(Tableau13[[#This Row],[Valeur CHF ]]&gt;0,Tableau13[[#This Row],[Quantité]]*Tableau13[[#This Row],[Valeur]],Tableau13[[#This Row],[Quantité]]*Tableau13[[#This Row],[Valeur €]])</f>
        <v>3.94</v>
      </c>
      <c r="L39" s="4"/>
      <c r="M39" s="4" t="e">
        <f>#REF!*1.3</f>
        <v>#REF!</v>
      </c>
    </row>
    <row r="40" spans="1:13" x14ac:dyDescent="0.25">
      <c r="A40" s="23" t="s">
        <v>339</v>
      </c>
      <c r="B40" s="23">
        <v>2164</v>
      </c>
      <c r="C40" s="23" t="s">
        <v>340</v>
      </c>
      <c r="D40" s="4" t="s">
        <v>118</v>
      </c>
      <c r="E40" s="4">
        <v>0</v>
      </c>
      <c r="F40" s="14">
        <v>48</v>
      </c>
      <c r="G40" s="4">
        <v>0</v>
      </c>
      <c r="H40" s="24">
        <v>54.74320333</v>
      </c>
      <c r="I40" s="15">
        <v>54.74320333</v>
      </c>
      <c r="J40" s="19"/>
      <c r="K40" s="16">
        <f>IF(Tableau13[[#This Row],[Valeur CHF ]]&gt;0,Tableau13[[#This Row],[Quantité]]*Tableau13[[#This Row],[Valeur]],Tableau13[[#This Row],[Quantité]]*Tableau13[[#This Row],[Valeur €]])</f>
        <v>2627.67375984</v>
      </c>
      <c r="L40" s="4"/>
      <c r="M40" s="4" t="e">
        <f>#REF!*1.3</f>
        <v>#REF!</v>
      </c>
    </row>
    <row r="41" spans="1:13" x14ac:dyDescent="0.25">
      <c r="A41" s="23" t="s">
        <v>243</v>
      </c>
      <c r="B41" s="23">
        <v>2718</v>
      </c>
      <c r="C41" s="23" t="s">
        <v>244</v>
      </c>
      <c r="D41" s="4" t="s">
        <v>245</v>
      </c>
      <c r="E41" s="4">
        <v>0</v>
      </c>
      <c r="F41" s="14">
        <v>49</v>
      </c>
      <c r="G41" s="4">
        <v>0</v>
      </c>
      <c r="H41" s="24">
        <v>77.442408</v>
      </c>
      <c r="I41" s="15">
        <v>77.442408</v>
      </c>
      <c r="J41" s="19"/>
      <c r="K41" s="16">
        <f>IF(Tableau13[[#This Row],[Valeur CHF ]]&gt;0,Tableau13[[#This Row],[Quantité]]*Tableau13[[#This Row],[Valeur]],Tableau13[[#This Row],[Quantité]]*Tableau13[[#This Row],[Valeur €]])</f>
        <v>3794.6779919999999</v>
      </c>
      <c r="L41" s="4"/>
      <c r="M41" s="4" t="e">
        <f>#REF!*1.3</f>
        <v>#REF!</v>
      </c>
    </row>
    <row r="42" spans="1:13" x14ac:dyDescent="0.25">
      <c r="A42" s="23" t="s">
        <v>81</v>
      </c>
      <c r="B42" s="23">
        <v>1220</v>
      </c>
      <c r="C42" s="23" t="s">
        <v>82</v>
      </c>
      <c r="D42" s="4">
        <v>29</v>
      </c>
      <c r="E42" s="4">
        <v>23</v>
      </c>
      <c r="F42" s="14">
        <v>52</v>
      </c>
      <c r="G42" s="4">
        <v>0</v>
      </c>
      <c r="H42" s="24">
        <v>83.821594669999996</v>
      </c>
      <c r="I42" s="15">
        <v>83.821594669999996</v>
      </c>
      <c r="J42" s="19"/>
      <c r="K42" s="16">
        <f>IF(Tableau13[[#This Row],[Valeur CHF ]]&gt;0,Tableau13[[#This Row],[Quantité]]*Tableau13[[#This Row],[Valeur]],Tableau13[[#This Row],[Quantité]]*Tableau13[[#This Row],[Valeur €]])</f>
        <v>4358.7229228400001</v>
      </c>
      <c r="L42" s="4"/>
      <c r="M42" s="4" t="e">
        <f>#REF!*1.3</f>
        <v>#REF!</v>
      </c>
    </row>
    <row r="43" spans="1:13" hidden="1" x14ac:dyDescent="0.25">
      <c r="A43" s="4" t="s">
        <v>266</v>
      </c>
      <c r="B43" s="4">
        <v>3639</v>
      </c>
      <c r="C43" s="4" t="s">
        <v>267</v>
      </c>
      <c r="D43" s="4">
        <v>0</v>
      </c>
      <c r="E43" s="4">
        <v>0</v>
      </c>
      <c r="F43" s="10">
        <v>0</v>
      </c>
      <c r="G43" s="4">
        <v>-10</v>
      </c>
      <c r="H43" s="11">
        <v>0.99009999999999998</v>
      </c>
      <c r="I43" s="11">
        <v>0.99009999999999998</v>
      </c>
      <c r="K43" s="12">
        <f>IF(Tableau13[[#This Row],[Valeur CHF ]]&gt;0,Tableau13[[#This Row],[Quantité]]*Tableau13[[#This Row],[Valeur]],Tableau13[[#This Row],[Quantité]]*Tableau13[[#This Row],[Valeur €]])</f>
        <v>0</v>
      </c>
      <c r="L43" s="4"/>
      <c r="M43" s="4" t="e">
        <f>#REF!*1.3</f>
        <v>#REF!</v>
      </c>
    </row>
    <row r="44" spans="1:13" hidden="1" x14ac:dyDescent="0.25">
      <c r="A44" s="4" t="s">
        <v>268</v>
      </c>
      <c r="B44" s="4">
        <v>3640</v>
      </c>
      <c r="C44" s="4" t="s">
        <v>269</v>
      </c>
      <c r="D44" s="4">
        <v>0</v>
      </c>
      <c r="E44" s="4">
        <v>0</v>
      </c>
      <c r="F44" s="10">
        <v>0</v>
      </c>
      <c r="G44" s="4">
        <v>-5</v>
      </c>
      <c r="H44" s="11">
        <v>1.9802</v>
      </c>
      <c r="I44" s="11">
        <v>1.9802</v>
      </c>
      <c r="K44" s="12">
        <f>IF(Tableau13[[#This Row],[Valeur CHF ]]&gt;0,Tableau13[[#This Row],[Quantité]]*Tableau13[[#This Row],[Valeur]],Tableau13[[#This Row],[Quantité]]*Tableau13[[#This Row],[Valeur €]])</f>
        <v>0</v>
      </c>
      <c r="L44" s="4"/>
      <c r="M44" s="4" t="e">
        <f>#REF!*1.3</f>
        <v>#REF!</v>
      </c>
    </row>
    <row r="45" spans="1:13" x14ac:dyDescent="0.25">
      <c r="A45" s="23" t="s">
        <v>344</v>
      </c>
      <c r="B45" s="23">
        <v>6</v>
      </c>
      <c r="C45" s="23" t="s">
        <v>345</v>
      </c>
      <c r="D45" s="4">
        <v>76</v>
      </c>
      <c r="E45" s="4">
        <v>0</v>
      </c>
      <c r="F45" s="14">
        <v>76</v>
      </c>
      <c r="G45" s="4">
        <v>1</v>
      </c>
      <c r="H45" s="24">
        <v>14.32121034</v>
      </c>
      <c r="I45" s="15">
        <v>14.32121034</v>
      </c>
      <c r="J45" s="15"/>
      <c r="K45" s="16">
        <f>IF(Tableau13[[#This Row],[Valeur CHF ]]&gt;0,Tableau13[[#This Row],[Quantité]]*Tableau13[[#This Row],[Valeur]],Tableau13[[#This Row],[Quantité]]*Tableau13[[#This Row],[Valeur €]])</f>
        <v>1088.4119858399999</v>
      </c>
      <c r="L45" s="4"/>
      <c r="M45" s="4" t="e">
        <f>#REF!*1.3</f>
        <v>#REF!</v>
      </c>
    </row>
    <row r="46" spans="1:13" hidden="1" x14ac:dyDescent="0.25">
      <c r="A46" s="4" t="s">
        <v>346</v>
      </c>
      <c r="B46" s="4">
        <v>3489</v>
      </c>
      <c r="C46" s="4" t="s">
        <v>345</v>
      </c>
      <c r="D46" s="4">
        <v>0</v>
      </c>
      <c r="E46" s="4">
        <v>0</v>
      </c>
      <c r="F46" s="10">
        <v>0</v>
      </c>
      <c r="G46" s="4">
        <v>-5</v>
      </c>
      <c r="H46" s="11">
        <v>13.46442</v>
      </c>
      <c r="I46" s="11">
        <v>13.46442</v>
      </c>
      <c r="K46" s="12">
        <f>IF(Tableau13[[#This Row],[Valeur CHF ]]&gt;0,Tableau13[[#This Row],[Quantité]]*Tableau13[[#This Row],[Valeur]],Tableau13[[#This Row],[Quantité]]*Tableau13[[#This Row],[Valeur €]])</f>
        <v>0</v>
      </c>
      <c r="L46" s="4"/>
      <c r="M46" s="4" t="e">
        <f>#REF!*1.3</f>
        <v>#REF!</v>
      </c>
    </row>
    <row r="47" spans="1:13" x14ac:dyDescent="0.25">
      <c r="A47" s="23" t="s">
        <v>331</v>
      </c>
      <c r="B47" s="23">
        <v>3760</v>
      </c>
      <c r="C47" s="23" t="s">
        <v>332</v>
      </c>
      <c r="D47" s="4">
        <v>0</v>
      </c>
      <c r="E47" s="4">
        <v>155</v>
      </c>
      <c r="F47" s="14">
        <v>155</v>
      </c>
      <c r="G47" s="4">
        <v>0</v>
      </c>
      <c r="H47" s="24">
        <v>31.4925</v>
      </c>
      <c r="I47" s="15">
        <v>31.4925</v>
      </c>
      <c r="J47" s="15"/>
      <c r="K47" s="16">
        <f>IF(Tableau13[[#This Row],[Valeur CHF ]]&gt;0,Tableau13[[#This Row],[Quantité]]*Tableau13[[#This Row],[Valeur]],Tableau13[[#This Row],[Quantité]]*Tableau13[[#This Row],[Valeur €]])</f>
        <v>4881.3374999999996</v>
      </c>
      <c r="L47" s="4"/>
      <c r="M47" s="4" t="e">
        <f>#REF!*1.3</f>
        <v>#REF!</v>
      </c>
    </row>
    <row r="48" spans="1:13" x14ac:dyDescent="0.25">
      <c r="A48" s="23" t="s">
        <v>341</v>
      </c>
      <c r="B48" s="23">
        <v>3010</v>
      </c>
      <c r="C48" s="23" t="s">
        <v>342</v>
      </c>
      <c r="D48" s="4" t="s">
        <v>343</v>
      </c>
      <c r="E48" s="4">
        <v>0</v>
      </c>
      <c r="F48" s="14">
        <v>74</v>
      </c>
      <c r="G48" s="4">
        <v>0</v>
      </c>
      <c r="H48" s="24">
        <v>20.361266499999999</v>
      </c>
      <c r="I48" s="15">
        <v>20.361266499999999</v>
      </c>
      <c r="J48" s="15"/>
      <c r="K48" s="16">
        <f>IF(Tableau13[[#This Row],[Valeur CHF ]]&gt;0,Tableau13[[#This Row],[Quantité]]*Tableau13[[#This Row],[Valeur]],Tableau13[[#This Row],[Quantité]]*Tableau13[[#This Row],[Valeur €]])</f>
        <v>1506.7337210000001</v>
      </c>
      <c r="L48" s="4"/>
      <c r="M48" s="4" t="e">
        <f>#REF!*1.3</f>
        <v>#REF!</v>
      </c>
    </row>
    <row r="49" spans="1:13" x14ac:dyDescent="0.25">
      <c r="A49" s="23" t="s">
        <v>293</v>
      </c>
      <c r="B49" s="23">
        <v>1633</v>
      </c>
      <c r="C49" s="23" t="s">
        <v>294</v>
      </c>
      <c r="D49" s="4">
        <v>0</v>
      </c>
      <c r="E49" s="4">
        <v>36</v>
      </c>
      <c r="F49" s="14">
        <v>36</v>
      </c>
      <c r="G49" s="4">
        <v>0</v>
      </c>
      <c r="H49" s="24">
        <v>17.401919190000001</v>
      </c>
      <c r="I49" s="15">
        <v>17.401919190000001</v>
      </c>
      <c r="J49" s="15"/>
      <c r="K49" s="16">
        <f>IF(Tableau13[[#This Row],[Valeur CHF ]]&gt;0,Tableau13[[#This Row],[Quantité]]*Tableau13[[#This Row],[Valeur]],Tableau13[[#This Row],[Quantité]]*Tableau13[[#This Row],[Valeur €]])</f>
        <v>626.46909084000004</v>
      </c>
      <c r="L49" s="4"/>
      <c r="M49" s="4" t="e">
        <f>#REF!*1.3</f>
        <v>#REF!</v>
      </c>
    </row>
    <row r="50" spans="1:13" x14ac:dyDescent="0.25">
      <c r="A50" s="23" t="s">
        <v>216</v>
      </c>
      <c r="B50" s="23">
        <v>3759</v>
      </c>
      <c r="C50" s="23" t="s">
        <v>217</v>
      </c>
      <c r="D50" s="4">
        <v>0</v>
      </c>
      <c r="E50" s="4">
        <v>15</v>
      </c>
      <c r="F50" s="14">
        <v>15</v>
      </c>
      <c r="G50" s="4">
        <v>0</v>
      </c>
      <c r="H50" s="24">
        <v>17.647500000000001</v>
      </c>
      <c r="I50" s="15">
        <v>17.647500000000001</v>
      </c>
      <c r="J50" s="15"/>
      <c r="K50" s="16">
        <f>IF(Tableau13[[#This Row],[Valeur CHF ]]&gt;0,Tableau13[[#This Row],[Quantité]]*Tableau13[[#This Row],[Valeur]],Tableau13[[#This Row],[Quantité]]*Tableau13[[#This Row],[Valeur €]])</f>
        <v>264.71250000000003</v>
      </c>
      <c r="L50" s="4"/>
      <c r="M50" s="4" t="e">
        <f>#REF!*1.3</f>
        <v>#REF!</v>
      </c>
    </row>
    <row r="51" spans="1:13" x14ac:dyDescent="0.25">
      <c r="A51" s="23" t="s">
        <v>213</v>
      </c>
      <c r="B51" s="23">
        <v>182</v>
      </c>
      <c r="C51" s="23" t="s">
        <v>214</v>
      </c>
      <c r="D51" s="4" t="s">
        <v>215</v>
      </c>
      <c r="E51" s="4">
        <v>0</v>
      </c>
      <c r="F51" s="14">
        <v>82</v>
      </c>
      <c r="G51" s="4">
        <v>0</v>
      </c>
      <c r="H51" s="24">
        <v>17.397535900000001</v>
      </c>
      <c r="I51" s="15">
        <v>17.397535900000001</v>
      </c>
      <c r="J51" s="15"/>
      <c r="K51" s="16">
        <f>IF(Tableau13[[#This Row],[Valeur CHF ]]&gt;0,Tableau13[[#This Row],[Quantité]]*Tableau13[[#This Row],[Valeur]],Tableau13[[#This Row],[Quantité]]*Tableau13[[#This Row],[Valeur €]])</f>
        <v>1426.5979438000002</v>
      </c>
      <c r="L51" s="4"/>
      <c r="M51" s="4" t="e">
        <f>#REF!*1.3</f>
        <v>#REF!</v>
      </c>
    </row>
    <row r="52" spans="1:13" x14ac:dyDescent="0.25">
      <c r="A52" s="23" t="s">
        <v>362</v>
      </c>
      <c r="B52" s="23">
        <v>3620</v>
      </c>
      <c r="C52" s="23" t="s">
        <v>363</v>
      </c>
      <c r="D52" s="4">
        <v>0</v>
      </c>
      <c r="E52" s="4">
        <v>1311</v>
      </c>
      <c r="F52" s="14">
        <v>1311</v>
      </c>
      <c r="G52" s="4">
        <v>-20</v>
      </c>
      <c r="H52" s="24">
        <v>20.929036790000001</v>
      </c>
      <c r="I52" s="15">
        <v>20.929036790000001</v>
      </c>
      <c r="J52" s="15"/>
      <c r="K52" s="16">
        <f>IF(Tableau13[[#This Row],[Valeur CHF ]]&gt;0,Tableau13[[#This Row],[Quantité]]*Tableau13[[#This Row],[Valeur]],Tableau13[[#This Row],[Quantité]]*Tableau13[[#This Row],[Valeur €]])</f>
        <v>27437.967231690003</v>
      </c>
      <c r="L52" s="4"/>
      <c r="M52" s="4" t="e">
        <f>#REF!*1.3</f>
        <v>#REF!</v>
      </c>
    </row>
    <row r="53" spans="1:13" x14ac:dyDescent="0.25">
      <c r="A53" s="23" t="s">
        <v>353</v>
      </c>
      <c r="B53" s="23">
        <v>3492</v>
      </c>
      <c r="C53" s="23" t="s">
        <v>354</v>
      </c>
      <c r="D53" s="4">
        <v>0</v>
      </c>
      <c r="E53" s="4">
        <v>94</v>
      </c>
      <c r="F53" s="14">
        <v>94</v>
      </c>
      <c r="G53" s="4">
        <v>-36</v>
      </c>
      <c r="H53" s="24">
        <v>10.48</v>
      </c>
      <c r="I53" s="19"/>
      <c r="J53" s="19">
        <v>10.48</v>
      </c>
      <c r="K53" s="16">
        <f>IF(Tableau13[[#This Row],[Valeur CHF ]]&gt;0,Tableau13[[#This Row],[Quantité]]*Tableau13[[#This Row],[Valeur]],Tableau13[[#This Row],[Quantité]]*Tableau13[[#This Row],[Valeur €]])</f>
        <v>985.12</v>
      </c>
      <c r="L53" s="4"/>
      <c r="M53" s="4" t="e">
        <f>#REF!*1.3</f>
        <v>#REF!</v>
      </c>
    </row>
    <row r="54" spans="1:13" x14ac:dyDescent="0.25">
      <c r="A54" s="23" t="s">
        <v>355</v>
      </c>
      <c r="B54" s="23">
        <v>3758</v>
      </c>
      <c r="C54" s="23" t="s">
        <v>356</v>
      </c>
      <c r="D54" s="4">
        <v>0</v>
      </c>
      <c r="E54" s="4">
        <v>200</v>
      </c>
      <c r="F54" s="14">
        <v>200</v>
      </c>
      <c r="G54" s="4">
        <v>0</v>
      </c>
      <c r="H54" s="24">
        <v>10.286250000000001</v>
      </c>
      <c r="I54" s="15">
        <v>10.286250000000001</v>
      </c>
      <c r="J54" s="15"/>
      <c r="K54" s="16">
        <f>IF(Tableau13[[#This Row],[Valeur CHF ]]&gt;0,Tableau13[[#This Row],[Quantité]]*Tableau13[[#This Row],[Valeur]],Tableau13[[#This Row],[Quantité]]*Tableau13[[#This Row],[Valeur €]])</f>
        <v>2057.25</v>
      </c>
      <c r="L54" s="4"/>
      <c r="M54" s="4" t="e">
        <f>#REF!*1.3</f>
        <v>#REF!</v>
      </c>
    </row>
    <row r="55" spans="1:13" x14ac:dyDescent="0.25">
      <c r="A55" s="23" t="s">
        <v>322</v>
      </c>
      <c r="B55" s="23">
        <v>2675</v>
      </c>
      <c r="C55" s="23" t="s">
        <v>292</v>
      </c>
      <c r="D55" s="4" t="s">
        <v>204</v>
      </c>
      <c r="E55" s="4">
        <v>0</v>
      </c>
      <c r="F55" s="14">
        <v>2</v>
      </c>
      <c r="G55" s="4">
        <v>0</v>
      </c>
      <c r="H55" s="24">
        <v>5</v>
      </c>
      <c r="I55" s="15">
        <v>5</v>
      </c>
      <c r="J55" s="15"/>
      <c r="K55" s="16">
        <f>IF(Tableau13[[#This Row],[Valeur CHF ]]&gt;0,Tableau13[[#This Row],[Quantité]]*Tableau13[[#This Row],[Valeur]],Tableau13[[#This Row],[Quantité]]*Tableau13[[#This Row],[Valeur €]])</f>
        <v>10</v>
      </c>
      <c r="L55" s="4"/>
      <c r="M55" s="4" t="e">
        <f>#REF!*1.3</f>
        <v>#REF!</v>
      </c>
    </row>
    <row r="56" spans="1:13" x14ac:dyDescent="0.25">
      <c r="A56" s="23" t="s">
        <v>291</v>
      </c>
      <c r="B56" s="23">
        <v>42</v>
      </c>
      <c r="C56" s="23" t="s">
        <v>292</v>
      </c>
      <c r="D56" s="4">
        <v>10</v>
      </c>
      <c r="E56" s="4">
        <v>1019</v>
      </c>
      <c r="F56" s="14">
        <v>1037</v>
      </c>
      <c r="G56" s="4">
        <v>0</v>
      </c>
      <c r="H56" s="24">
        <v>13.893750000000001</v>
      </c>
      <c r="I56" s="15">
        <v>13.893750000000001</v>
      </c>
      <c r="J56" s="15"/>
      <c r="K56" s="16">
        <f>IF(Tableau13[[#This Row],[Valeur CHF ]]&gt;0,Tableau13[[#This Row],[Quantité]]*Tableau13[[#This Row],[Valeur]],Tableau13[[#This Row],[Quantité]]*Tableau13[[#This Row],[Valeur €]])</f>
        <v>14407.81875</v>
      </c>
      <c r="L56" s="4"/>
      <c r="M56" s="4" t="e">
        <f>#REF!*1.3</f>
        <v>#REF!</v>
      </c>
    </row>
    <row r="57" spans="1:13" x14ac:dyDescent="0.25">
      <c r="A57" s="23" t="s">
        <v>232</v>
      </c>
      <c r="B57" s="23">
        <v>3136</v>
      </c>
      <c r="C57" s="23" t="s">
        <v>233</v>
      </c>
      <c r="D57" s="4">
        <v>53</v>
      </c>
      <c r="E57" s="4">
        <v>0</v>
      </c>
      <c r="F57" s="14">
        <v>53</v>
      </c>
      <c r="G57" s="4">
        <v>2</v>
      </c>
      <c r="H57" s="24">
        <v>202.21073167</v>
      </c>
      <c r="I57" s="15">
        <v>202.21073167</v>
      </c>
      <c r="J57" s="15"/>
      <c r="K57" s="16">
        <f>IF(Tableau13[[#This Row],[Valeur CHF ]]&gt;0,Tableau13[[#This Row],[Quantité]]*Tableau13[[#This Row],[Valeur]],Tableau13[[#This Row],[Quantité]]*Tableau13[[#This Row],[Valeur €]])</f>
        <v>10717.16877851</v>
      </c>
      <c r="L57" s="4"/>
      <c r="M57" s="4" t="e">
        <f>#REF!*1.3</f>
        <v>#REF!</v>
      </c>
    </row>
    <row r="58" spans="1:13" hidden="1" x14ac:dyDescent="0.25">
      <c r="A58" s="4" t="s">
        <v>234</v>
      </c>
      <c r="B58" s="4">
        <v>3715</v>
      </c>
      <c r="C58" s="4" t="s">
        <v>233</v>
      </c>
      <c r="D58" s="4">
        <v>0</v>
      </c>
      <c r="E58" s="4">
        <v>0</v>
      </c>
      <c r="F58" s="10">
        <v>0</v>
      </c>
      <c r="G58" s="4">
        <v>-2</v>
      </c>
      <c r="H58" s="11">
        <v>208.36250000000001</v>
      </c>
      <c r="I58" s="11">
        <v>208.36250000000001</v>
      </c>
      <c r="K58" s="12">
        <f>IF(Tableau13[[#This Row],[Valeur CHF ]]&gt;0,Tableau13[[#This Row],[Quantité]]*Tableau13[[#This Row],[Valeur]],Tableau13[[#This Row],[Quantité]]*Tableau13[[#This Row],[Valeur €]])</f>
        <v>0</v>
      </c>
      <c r="L58" s="4"/>
      <c r="M58" s="4" t="e">
        <f>#REF!*1.3</f>
        <v>#REF!</v>
      </c>
    </row>
    <row r="59" spans="1:13" x14ac:dyDescent="0.25">
      <c r="A59" s="23" t="s">
        <v>15</v>
      </c>
      <c r="B59" s="23">
        <v>2670</v>
      </c>
      <c r="C59" s="23" t="s">
        <v>16</v>
      </c>
      <c r="D59" s="4" t="s">
        <v>17</v>
      </c>
      <c r="E59" s="4">
        <v>0</v>
      </c>
      <c r="F59" s="14">
        <v>6</v>
      </c>
      <c r="G59" s="4">
        <v>0</v>
      </c>
      <c r="H59" s="24">
        <v>139.96039999999999</v>
      </c>
      <c r="I59" s="15">
        <v>139.96039999999999</v>
      </c>
      <c r="J59" s="15"/>
      <c r="K59" s="16">
        <f>IF(Tableau13[[#This Row],[Valeur CHF ]]&gt;0,Tableau13[[#This Row],[Quantité]]*Tableau13[[#This Row],[Valeur]],Tableau13[[#This Row],[Quantité]]*Tableau13[[#This Row],[Valeur €]])</f>
        <v>839.76239999999996</v>
      </c>
      <c r="L59" s="4"/>
      <c r="M59" s="4" t="e">
        <f>#REF!*1.3</f>
        <v>#REF!</v>
      </c>
    </row>
    <row r="60" spans="1:13" hidden="1" x14ac:dyDescent="0.25">
      <c r="A60" s="4" t="s">
        <v>300</v>
      </c>
      <c r="B60" s="4">
        <v>3651</v>
      </c>
      <c r="C60" s="4" t="s">
        <v>301</v>
      </c>
      <c r="D60" s="4">
        <v>0</v>
      </c>
      <c r="E60" s="4">
        <v>0</v>
      </c>
      <c r="F60" s="10">
        <v>0</v>
      </c>
      <c r="G60" s="4">
        <v>-2</v>
      </c>
      <c r="H60" s="11">
        <v>2.9805000000000001</v>
      </c>
      <c r="I60" s="11">
        <v>2.9805000000000001</v>
      </c>
      <c r="K60" s="12">
        <f>IF(Tableau13[[#This Row],[Valeur CHF ]]&gt;0,Tableau13[[#This Row],[Quantité]]*Tableau13[[#This Row],[Valeur]],Tableau13[[#This Row],[Quantité]]*Tableau13[[#This Row],[Valeur €]])</f>
        <v>0</v>
      </c>
      <c r="L60" s="4"/>
      <c r="M60" s="4" t="e">
        <f>#REF!*1.3</f>
        <v>#REF!</v>
      </c>
    </row>
    <row r="61" spans="1:13" x14ac:dyDescent="0.25">
      <c r="A61" s="23">
        <v>101632</v>
      </c>
      <c r="B61" s="23">
        <v>3413</v>
      </c>
      <c r="C61" s="23" t="s">
        <v>39</v>
      </c>
      <c r="D61" s="4" t="s">
        <v>27</v>
      </c>
      <c r="E61" s="4">
        <v>0</v>
      </c>
      <c r="F61" s="14">
        <v>10</v>
      </c>
      <c r="G61" s="4">
        <v>0</v>
      </c>
      <c r="H61" s="24">
        <v>248.25</v>
      </c>
      <c r="I61" s="15">
        <v>248.25</v>
      </c>
      <c r="J61" s="15"/>
      <c r="K61" s="16">
        <f>IF(Tableau13[[#This Row],[Valeur CHF ]]&gt;0,Tableau13[[#This Row],[Quantité]]*Tableau13[[#This Row],[Valeur]],Tableau13[[#This Row],[Quantité]]*Tableau13[[#This Row],[Valeur €]])</f>
        <v>2482.5</v>
      </c>
      <c r="L61" s="4"/>
      <c r="M61" s="4" t="e">
        <f>#REF!*1.3</f>
        <v>#REF!</v>
      </c>
    </row>
    <row r="62" spans="1:13" x14ac:dyDescent="0.25">
      <c r="A62" s="23" t="s">
        <v>51</v>
      </c>
      <c r="B62" s="23">
        <v>2057</v>
      </c>
      <c r="C62" s="23" t="s">
        <v>52</v>
      </c>
      <c r="D62" s="4" t="s">
        <v>53</v>
      </c>
      <c r="E62" s="4">
        <v>0</v>
      </c>
      <c r="F62" s="14">
        <v>51</v>
      </c>
      <c r="G62" s="4">
        <v>0</v>
      </c>
      <c r="H62" s="24">
        <v>46.8645</v>
      </c>
      <c r="I62" s="15">
        <v>46.8645</v>
      </c>
      <c r="J62" s="15"/>
      <c r="K62" s="16">
        <f>IF(Tableau13[[#This Row],[Valeur CHF ]]&gt;0,Tableau13[[#This Row],[Quantité]]*Tableau13[[#This Row],[Valeur]],Tableau13[[#This Row],[Quantité]]*Tableau13[[#This Row],[Valeur €]])</f>
        <v>2390.0895</v>
      </c>
      <c r="L62" s="4"/>
      <c r="M62" s="4" t="e">
        <f>#REF!*1.3</f>
        <v>#REF!</v>
      </c>
    </row>
    <row r="63" spans="1:13" x14ac:dyDescent="0.25">
      <c r="A63" s="23" t="s">
        <v>56</v>
      </c>
      <c r="B63" s="23">
        <v>2886</v>
      </c>
      <c r="C63" s="23" t="s">
        <v>57</v>
      </c>
      <c r="D63" s="4" t="s">
        <v>58</v>
      </c>
      <c r="E63" s="4">
        <v>0</v>
      </c>
      <c r="F63" s="14">
        <v>15</v>
      </c>
      <c r="G63" s="4">
        <v>0</v>
      </c>
      <c r="H63" s="24">
        <v>1.69</v>
      </c>
      <c r="I63" s="15">
        <v>1.69</v>
      </c>
      <c r="J63" s="15"/>
      <c r="K63" s="16">
        <f>IF(Tableau13[[#This Row],[Valeur CHF ]]&gt;0,Tableau13[[#This Row],[Quantité]]*Tableau13[[#This Row],[Valeur]],Tableau13[[#This Row],[Quantité]]*Tableau13[[#This Row],[Valeur €]])</f>
        <v>25.349999999999998</v>
      </c>
      <c r="L63" s="4"/>
      <c r="M63" s="4" t="e">
        <f>#REF!*1.3</f>
        <v>#REF!</v>
      </c>
    </row>
    <row r="64" spans="1:13" x14ac:dyDescent="0.25">
      <c r="A64" s="23" t="s">
        <v>295</v>
      </c>
      <c r="B64" s="23">
        <v>2133</v>
      </c>
      <c r="C64" s="23" t="s">
        <v>296</v>
      </c>
      <c r="D64" s="4">
        <v>10</v>
      </c>
      <c r="E64" s="4">
        <v>0</v>
      </c>
      <c r="F64" s="14">
        <v>10</v>
      </c>
      <c r="G64" s="4">
        <v>0</v>
      </c>
      <c r="H64" s="24">
        <v>12.697333329999999</v>
      </c>
      <c r="I64" s="15">
        <v>12.697333329999999</v>
      </c>
      <c r="J64" s="15"/>
      <c r="K64" s="16">
        <f>IF(Tableau13[[#This Row],[Valeur CHF ]]&gt;0,Tableau13[[#This Row],[Quantité]]*Tableau13[[#This Row],[Valeur]],Tableau13[[#This Row],[Quantité]]*Tableau13[[#This Row],[Valeur €]])</f>
        <v>126.97333329999999</v>
      </c>
      <c r="L64" s="4"/>
      <c r="M64" s="4" t="e">
        <f>#REF!*1.3</f>
        <v>#REF!</v>
      </c>
    </row>
    <row r="65" spans="1:13" x14ac:dyDescent="0.25">
      <c r="A65" s="23" t="s">
        <v>156</v>
      </c>
      <c r="B65" s="23">
        <v>2429</v>
      </c>
      <c r="C65" s="23" t="s">
        <v>157</v>
      </c>
      <c r="D65" s="4">
        <v>74</v>
      </c>
      <c r="E65" s="4">
        <v>0</v>
      </c>
      <c r="F65" s="14">
        <v>74</v>
      </c>
      <c r="G65" s="4">
        <v>1</v>
      </c>
      <c r="H65" s="24">
        <v>1.38888889</v>
      </c>
      <c r="I65" s="15">
        <v>1.38888889</v>
      </c>
      <c r="J65" s="15"/>
      <c r="K65" s="16">
        <f>IF(Tableau13[[#This Row],[Valeur CHF ]]&gt;0,Tableau13[[#This Row],[Quantité]]*Tableau13[[#This Row],[Valeur]],Tableau13[[#This Row],[Quantité]]*Tableau13[[#This Row],[Valeur €]])</f>
        <v>102.77777786</v>
      </c>
      <c r="L65" s="4"/>
      <c r="M65" s="4" t="e">
        <f>#REF!*1.3</f>
        <v>#REF!</v>
      </c>
    </row>
    <row r="66" spans="1:13" x14ac:dyDescent="0.25">
      <c r="A66" s="23" t="s">
        <v>158</v>
      </c>
      <c r="B66" s="23">
        <v>2430</v>
      </c>
      <c r="C66" s="23" t="s">
        <v>159</v>
      </c>
      <c r="D66" s="4">
        <v>118</v>
      </c>
      <c r="E66" s="4">
        <v>0</v>
      </c>
      <c r="F66" s="14">
        <v>118</v>
      </c>
      <c r="G66" s="4">
        <v>-2</v>
      </c>
      <c r="H66" s="24">
        <v>0.61766666999999997</v>
      </c>
      <c r="I66" s="15">
        <v>0.61766666999999997</v>
      </c>
      <c r="J66" s="15"/>
      <c r="K66" s="16">
        <f>IF(Tableau13[[#This Row],[Valeur CHF ]]&gt;0,Tableau13[[#This Row],[Quantité]]*Tableau13[[#This Row],[Valeur]],Tableau13[[#This Row],[Quantité]]*Tableau13[[#This Row],[Valeur €]])</f>
        <v>72.884667059999998</v>
      </c>
      <c r="L66" s="4"/>
      <c r="M66" s="4" t="e">
        <f>#REF!*1.3</f>
        <v>#REF!</v>
      </c>
    </row>
    <row r="67" spans="1:13" x14ac:dyDescent="0.25">
      <c r="A67" s="23" t="s">
        <v>304</v>
      </c>
      <c r="B67" s="23">
        <v>3446</v>
      </c>
      <c r="C67" s="23" t="s">
        <v>305</v>
      </c>
      <c r="D67" s="4" t="s">
        <v>17</v>
      </c>
      <c r="E67" s="4">
        <v>0</v>
      </c>
      <c r="F67" s="14">
        <v>6</v>
      </c>
      <c r="G67" s="4">
        <v>0</v>
      </c>
      <c r="H67" s="24">
        <v>484.11</v>
      </c>
      <c r="I67" s="15">
        <v>484.11</v>
      </c>
      <c r="J67" s="15"/>
      <c r="K67" s="16">
        <f>IF(Tableau13[[#This Row],[Valeur CHF ]]&gt;0,Tableau13[[#This Row],[Quantité]]*Tableau13[[#This Row],[Valeur]],Tableau13[[#This Row],[Quantité]]*Tableau13[[#This Row],[Valeur €]])</f>
        <v>2904.66</v>
      </c>
      <c r="L67" s="4"/>
      <c r="M67" s="4" t="e">
        <f>#REF!*1.3</f>
        <v>#REF!</v>
      </c>
    </row>
    <row r="68" spans="1:13" x14ac:dyDescent="0.25">
      <c r="A68" s="23" t="s">
        <v>302</v>
      </c>
      <c r="B68" s="23">
        <v>3445</v>
      </c>
      <c r="C68" s="23" t="s">
        <v>303</v>
      </c>
      <c r="D68" s="4" t="s">
        <v>31</v>
      </c>
      <c r="E68" s="4">
        <v>0</v>
      </c>
      <c r="F68" s="14">
        <v>7</v>
      </c>
      <c r="G68" s="4">
        <v>0</v>
      </c>
      <c r="H68" s="24">
        <v>484.11</v>
      </c>
      <c r="I68" s="15">
        <v>484.11</v>
      </c>
      <c r="J68" s="15"/>
      <c r="K68" s="16">
        <f>IF(Tableau13[[#This Row],[Valeur CHF ]]&gt;0,Tableau13[[#This Row],[Quantité]]*Tableau13[[#This Row],[Valeur]],Tableau13[[#This Row],[Quantité]]*Tableau13[[#This Row],[Valeur €]])</f>
        <v>3388.77</v>
      </c>
      <c r="L68" s="4"/>
      <c r="M68" s="4" t="e">
        <f>#REF!*1.3</f>
        <v>#REF!</v>
      </c>
    </row>
    <row r="69" spans="1:13" x14ac:dyDescent="0.25">
      <c r="A69" s="23" t="s">
        <v>347</v>
      </c>
      <c r="B69" s="23">
        <v>2134</v>
      </c>
      <c r="C69" s="23" t="s">
        <v>348</v>
      </c>
      <c r="D69" s="4">
        <v>4</v>
      </c>
      <c r="E69" s="4">
        <v>0</v>
      </c>
      <c r="F69" s="14">
        <v>4</v>
      </c>
      <c r="G69" s="4">
        <v>1</v>
      </c>
      <c r="H69" s="24">
        <v>6.1062500000000002</v>
      </c>
      <c r="I69" s="15">
        <v>6.1062500000000002</v>
      </c>
      <c r="J69" s="15"/>
      <c r="K69" s="16">
        <f>IF(Tableau13[[#This Row],[Valeur CHF ]]&gt;0,Tableau13[[#This Row],[Quantité]]*Tableau13[[#This Row],[Valeur]],Tableau13[[#This Row],[Quantité]]*Tableau13[[#This Row],[Valeur €]])</f>
        <v>24.425000000000001</v>
      </c>
      <c r="L69" s="4"/>
      <c r="M69" s="4" t="e">
        <f>#REF!*1.3</f>
        <v>#REF!</v>
      </c>
    </row>
    <row r="70" spans="1:13" x14ac:dyDescent="0.25">
      <c r="A70" s="23" t="s">
        <v>6</v>
      </c>
      <c r="B70" s="23">
        <v>1971</v>
      </c>
      <c r="C70" s="23" t="s">
        <v>7</v>
      </c>
      <c r="D70" s="4" t="s">
        <v>8</v>
      </c>
      <c r="E70" s="4">
        <v>0</v>
      </c>
      <c r="F70" s="14">
        <v>5184</v>
      </c>
      <c r="G70" s="4">
        <v>0</v>
      </c>
      <c r="H70" s="24">
        <v>0.19756425</v>
      </c>
      <c r="I70" s="15">
        <v>0.19756425</v>
      </c>
      <c r="J70" s="15"/>
      <c r="K70" s="16">
        <f>IF(Tableau13[[#This Row],[Valeur CHF ]]&gt;0,Tableau13[[#This Row],[Quantité]]*Tableau13[[#This Row],[Valeur]],Tableau13[[#This Row],[Quantité]]*Tableau13[[#This Row],[Valeur €]])</f>
        <v>1024.173072</v>
      </c>
      <c r="L70" s="4"/>
      <c r="M70" s="4" t="e">
        <f>#REF!*1.3</f>
        <v>#REF!</v>
      </c>
    </row>
    <row r="71" spans="1:13" x14ac:dyDescent="0.25">
      <c r="A71" s="23" t="s">
        <v>54</v>
      </c>
      <c r="B71" s="23">
        <v>936</v>
      </c>
      <c r="C71" s="23" t="s">
        <v>55</v>
      </c>
      <c r="D71" s="4">
        <v>8</v>
      </c>
      <c r="E71" s="4">
        <v>0</v>
      </c>
      <c r="F71" s="14">
        <v>10</v>
      </c>
      <c r="G71" s="4">
        <v>0</v>
      </c>
      <c r="H71" s="24">
        <v>14.07</v>
      </c>
      <c r="I71" s="15">
        <v>14.07</v>
      </c>
      <c r="J71" s="15"/>
      <c r="K71" s="16">
        <f>IF(Tableau13[[#This Row],[Valeur CHF ]]&gt;0,Tableau13[[#This Row],[Quantité]]*Tableau13[[#This Row],[Valeur]],Tableau13[[#This Row],[Quantité]]*Tableau13[[#This Row],[Valeur €]])</f>
        <v>140.69999999999999</v>
      </c>
      <c r="L71" s="4"/>
      <c r="M71" s="4" t="e">
        <f>#REF!*1.3</f>
        <v>#REF!</v>
      </c>
    </row>
    <row r="72" spans="1:13" x14ac:dyDescent="0.25">
      <c r="A72" s="23" t="s">
        <v>154</v>
      </c>
      <c r="B72" s="23">
        <v>2491</v>
      </c>
      <c r="C72" s="23" t="s">
        <v>155</v>
      </c>
      <c r="D72" s="4">
        <v>0</v>
      </c>
      <c r="E72" s="4">
        <v>7</v>
      </c>
      <c r="F72" s="14">
        <v>7</v>
      </c>
      <c r="G72" s="4">
        <v>-7</v>
      </c>
      <c r="H72" s="24">
        <v>12.737500000000001</v>
      </c>
      <c r="I72" s="15">
        <v>12.737500000000001</v>
      </c>
      <c r="J72" s="15"/>
      <c r="K72" s="16">
        <f>IF(Tableau13[[#This Row],[Valeur CHF ]]&gt;0,Tableau13[[#This Row],[Quantité]]*Tableau13[[#This Row],[Valeur]],Tableau13[[#This Row],[Quantité]]*Tableau13[[#This Row],[Valeur €]])</f>
        <v>89.162500000000009</v>
      </c>
      <c r="L72" s="4"/>
      <c r="M72" s="4" t="e">
        <f>#REF!*1.3</f>
        <v>#REF!</v>
      </c>
    </row>
    <row r="73" spans="1:13" x14ac:dyDescent="0.25">
      <c r="A73" s="23" t="s">
        <v>160</v>
      </c>
      <c r="B73" s="23">
        <v>2422</v>
      </c>
      <c r="C73" s="23" t="s">
        <v>161</v>
      </c>
      <c r="D73" s="4" t="s">
        <v>27</v>
      </c>
      <c r="E73" s="4">
        <v>0</v>
      </c>
      <c r="F73" s="14">
        <v>10</v>
      </c>
      <c r="G73" s="4">
        <v>0</v>
      </c>
      <c r="H73" s="24">
        <v>8.9480000000000004</v>
      </c>
      <c r="I73" s="15">
        <v>8.9480000000000004</v>
      </c>
      <c r="J73" s="15"/>
      <c r="K73" s="16">
        <f>IF(Tableau13[[#This Row],[Valeur CHF ]]&gt;0,Tableau13[[#This Row],[Quantité]]*Tableau13[[#This Row],[Valeur]],Tableau13[[#This Row],[Quantité]]*Tableau13[[#This Row],[Valeur €]])</f>
        <v>89.48</v>
      </c>
      <c r="L73" s="4"/>
      <c r="M73" s="4" t="e">
        <f>#REF!*1.3</f>
        <v>#REF!</v>
      </c>
    </row>
    <row r="74" spans="1:13" x14ac:dyDescent="0.25">
      <c r="A74" s="23" t="s">
        <v>162</v>
      </c>
      <c r="B74" s="23">
        <v>2308</v>
      </c>
      <c r="C74" s="23" t="s">
        <v>163</v>
      </c>
      <c r="D74" s="4">
        <v>22</v>
      </c>
      <c r="E74" s="4">
        <v>0</v>
      </c>
      <c r="F74" s="14">
        <v>22</v>
      </c>
      <c r="G74" s="4">
        <v>4</v>
      </c>
      <c r="H74" s="24">
        <v>12.360150000000001</v>
      </c>
      <c r="I74" s="15">
        <v>12.360150000000001</v>
      </c>
      <c r="J74" s="15"/>
      <c r="K74" s="16">
        <f>IF(Tableau13[[#This Row],[Valeur CHF ]]&gt;0,Tableau13[[#This Row],[Quantité]]*Tableau13[[#This Row],[Valeur]],Tableau13[[#This Row],[Quantité]]*Tableau13[[#This Row],[Valeur €]])</f>
        <v>271.92330000000004</v>
      </c>
      <c r="L74" s="4"/>
      <c r="M74" s="4" t="e">
        <f>#REF!*1.3</f>
        <v>#REF!</v>
      </c>
    </row>
    <row r="75" spans="1:13" x14ac:dyDescent="0.25">
      <c r="A75" s="23" t="s">
        <v>317</v>
      </c>
      <c r="B75" s="23">
        <v>3438</v>
      </c>
      <c r="C75" s="23" t="s">
        <v>199</v>
      </c>
      <c r="D75" s="4">
        <v>0</v>
      </c>
      <c r="E75" s="4">
        <v>8</v>
      </c>
      <c r="F75" s="14">
        <v>8</v>
      </c>
      <c r="G75" s="4">
        <v>0</v>
      </c>
      <c r="H75" s="24">
        <v>60.25</v>
      </c>
      <c r="I75" s="19"/>
      <c r="J75" s="19">
        <v>60.25</v>
      </c>
      <c r="K75" s="16">
        <f>IF(Tableau13[[#This Row],[Valeur CHF ]]&gt;0,Tableau13[[#This Row],[Quantité]]*Tableau13[[#This Row],[Valeur]],Tableau13[[#This Row],[Quantité]]*Tableau13[[#This Row],[Valeur €]])</f>
        <v>482</v>
      </c>
      <c r="L75" s="4"/>
      <c r="M75" s="4" t="e">
        <f>#REF!*1.3</f>
        <v>#REF!</v>
      </c>
    </row>
    <row r="76" spans="1:13" x14ac:dyDescent="0.25">
      <c r="A76" s="23" t="s">
        <v>198</v>
      </c>
      <c r="B76" s="23">
        <v>2106</v>
      </c>
      <c r="C76" s="23" t="s">
        <v>199</v>
      </c>
      <c r="D76" s="4">
        <v>7</v>
      </c>
      <c r="E76" s="4">
        <v>69</v>
      </c>
      <c r="F76" s="14">
        <v>79</v>
      </c>
      <c r="G76" s="4">
        <v>2</v>
      </c>
      <c r="H76" s="24">
        <v>58.743753329999997</v>
      </c>
      <c r="I76" s="15">
        <v>58.743753329999997</v>
      </c>
      <c r="J76" s="15"/>
      <c r="K76" s="16">
        <f>IF(Tableau13[[#This Row],[Valeur CHF ]]&gt;0,Tableau13[[#This Row],[Quantité]]*Tableau13[[#This Row],[Valeur]],Tableau13[[#This Row],[Quantité]]*Tableau13[[#This Row],[Valeur €]])</f>
        <v>4640.7565130699995</v>
      </c>
      <c r="L76" s="4"/>
      <c r="M76" s="4" t="e">
        <f>#REF!*1.3</f>
        <v>#REF!</v>
      </c>
    </row>
    <row r="77" spans="1:13" x14ac:dyDescent="0.25">
      <c r="A77" s="23" t="s">
        <v>327</v>
      </c>
      <c r="B77" s="23">
        <v>3525</v>
      </c>
      <c r="C77" s="23" t="s">
        <v>328</v>
      </c>
      <c r="D77" s="4" t="s">
        <v>108</v>
      </c>
      <c r="E77" s="4">
        <v>0</v>
      </c>
      <c r="F77" s="14">
        <v>4</v>
      </c>
      <c r="G77" s="4">
        <v>0</v>
      </c>
      <c r="H77" s="24"/>
      <c r="I77" s="15"/>
      <c r="J77" s="15"/>
      <c r="K77" s="16">
        <f>IF(Tableau13[[#This Row],[Valeur CHF ]]&gt;0,Tableau13[[#This Row],[Quantité]]*Tableau13[[#This Row],[Valeur]],Tableau13[[#This Row],[Quantité]]*Tableau13[[#This Row],[Valeur €]])</f>
        <v>0</v>
      </c>
      <c r="L77" s="7" t="s">
        <v>387</v>
      </c>
      <c r="M77" s="4" t="e">
        <f>#REF!*1.3</f>
        <v>#REF!</v>
      </c>
    </row>
    <row r="78" spans="1:13" x14ac:dyDescent="0.25">
      <c r="A78" s="23" t="s">
        <v>318</v>
      </c>
      <c r="B78" s="23">
        <v>3716</v>
      </c>
      <c r="C78" s="23" t="s">
        <v>319</v>
      </c>
      <c r="D78" s="4" t="s">
        <v>45</v>
      </c>
      <c r="E78" s="4">
        <v>0</v>
      </c>
      <c r="F78" s="14">
        <v>3</v>
      </c>
      <c r="G78" s="4">
        <v>0</v>
      </c>
      <c r="H78" s="24"/>
      <c r="I78" s="15"/>
      <c r="J78" s="15"/>
      <c r="K78" s="16">
        <f>IF(Tableau13[[#This Row],[Valeur CHF ]]&gt;0,Tableau13[[#This Row],[Quantité]]*Tableau13[[#This Row],[Valeur]],Tableau13[[#This Row],[Quantité]]*Tableau13[[#This Row],[Valeur €]])</f>
        <v>0</v>
      </c>
      <c r="L78" s="7" t="s">
        <v>387</v>
      </c>
      <c r="M78" s="4" t="e">
        <f>#REF!*1.3</f>
        <v>#REF!</v>
      </c>
    </row>
    <row r="79" spans="1:13" x14ac:dyDescent="0.25">
      <c r="A79" s="23" t="s">
        <v>364</v>
      </c>
      <c r="B79" s="23">
        <v>3376</v>
      </c>
      <c r="C79" s="23" t="s">
        <v>365</v>
      </c>
      <c r="D79" s="4">
        <v>41</v>
      </c>
      <c r="E79" s="4">
        <v>55</v>
      </c>
      <c r="F79" s="14">
        <v>96</v>
      </c>
      <c r="G79" s="4">
        <v>-1</v>
      </c>
      <c r="H79" s="24">
        <v>125.905</v>
      </c>
      <c r="I79" s="15">
        <v>125.905</v>
      </c>
      <c r="J79" s="15"/>
      <c r="K79" s="16">
        <f>IF(Tableau13[[#This Row],[Valeur CHF ]]&gt;0,Tableau13[[#This Row],[Quantité]]*Tableau13[[#This Row],[Valeur]],Tableau13[[#This Row],[Quantité]]*Tableau13[[#This Row],[Valeur €]])</f>
        <v>12086.880000000001</v>
      </c>
      <c r="L79" s="4"/>
      <c r="M79" s="4" t="e">
        <f>#REF!*1.3</f>
        <v>#REF!</v>
      </c>
    </row>
    <row r="80" spans="1:13" x14ac:dyDescent="0.25">
      <c r="A80" s="23" t="s">
        <v>168</v>
      </c>
      <c r="B80" s="23">
        <v>3782</v>
      </c>
      <c r="C80" s="23" t="s">
        <v>169</v>
      </c>
      <c r="D80" s="4" t="s">
        <v>17</v>
      </c>
      <c r="E80" s="4">
        <v>0</v>
      </c>
      <c r="F80" s="14">
        <v>6</v>
      </c>
      <c r="G80" s="4">
        <v>1</v>
      </c>
      <c r="H80" s="24">
        <v>434.5</v>
      </c>
      <c r="I80" s="15">
        <v>434.5</v>
      </c>
      <c r="J80" s="15"/>
      <c r="K80" s="16">
        <f>IF(Tableau13[[#This Row],[Valeur CHF ]]&gt;0,Tableau13[[#This Row],[Quantité]]*Tableau13[[#This Row],[Valeur]],Tableau13[[#This Row],[Quantité]]*Tableau13[[#This Row],[Valeur €]])</f>
        <v>2607</v>
      </c>
      <c r="L80" s="4"/>
      <c r="M80" s="4" t="e">
        <f>#REF!*1.3</f>
        <v>#REF!</v>
      </c>
    </row>
    <row r="81" spans="1:13" x14ac:dyDescent="0.25">
      <c r="A81" s="23" t="s">
        <v>166</v>
      </c>
      <c r="B81" s="23">
        <v>3165</v>
      </c>
      <c r="C81" s="23" t="s">
        <v>167</v>
      </c>
      <c r="D81" s="4" t="s">
        <v>108</v>
      </c>
      <c r="E81" s="4">
        <v>0</v>
      </c>
      <c r="F81" s="14">
        <v>4</v>
      </c>
      <c r="G81" s="4">
        <v>0</v>
      </c>
      <c r="H81" s="24">
        <v>309.73</v>
      </c>
      <c r="I81" s="19"/>
      <c r="J81" s="19">
        <v>309.73</v>
      </c>
      <c r="K81" s="16">
        <f>IF(Tableau13[[#This Row],[Valeur CHF ]]&gt;0,Tableau13[[#This Row],[Quantité]]*Tableau13[[#This Row],[Valeur]],Tableau13[[#This Row],[Quantité]]*Tableau13[[#This Row],[Valeur €]])</f>
        <v>1238.92</v>
      </c>
      <c r="L81" s="4"/>
      <c r="M81" s="4" t="e">
        <f>#REF!*1.3</f>
        <v>#REF!</v>
      </c>
    </row>
    <row r="82" spans="1:13" x14ac:dyDescent="0.25">
      <c r="A82" s="23" t="s">
        <v>164</v>
      </c>
      <c r="B82" s="23">
        <v>2176</v>
      </c>
      <c r="C82" s="23" t="s">
        <v>165</v>
      </c>
      <c r="D82" s="4" t="s">
        <v>123</v>
      </c>
      <c r="E82" s="4">
        <v>0</v>
      </c>
      <c r="F82" s="14">
        <v>17</v>
      </c>
      <c r="G82" s="4">
        <v>3</v>
      </c>
      <c r="H82" s="24">
        <v>155.08847333</v>
      </c>
      <c r="I82" s="15">
        <v>155.08847333</v>
      </c>
      <c r="J82" s="15"/>
      <c r="K82" s="16">
        <f>IF(Tableau13[[#This Row],[Valeur CHF ]]&gt;0,Tableau13[[#This Row],[Quantité]]*Tableau13[[#This Row],[Valeur]],Tableau13[[#This Row],[Quantité]]*Tableau13[[#This Row],[Valeur €]])</f>
        <v>2636.5040466099999</v>
      </c>
      <c r="L82" s="4"/>
      <c r="M82" s="4" t="e">
        <f>#REF!*1.3</f>
        <v>#REF!</v>
      </c>
    </row>
    <row r="83" spans="1:13" x14ac:dyDescent="0.25">
      <c r="A83" s="23" t="s">
        <v>202</v>
      </c>
      <c r="B83" s="23">
        <v>3681</v>
      </c>
      <c r="C83" s="23" t="s">
        <v>203</v>
      </c>
      <c r="D83" s="4" t="s">
        <v>204</v>
      </c>
      <c r="E83" s="4">
        <v>0</v>
      </c>
      <c r="F83" s="14">
        <v>2</v>
      </c>
      <c r="G83" s="4">
        <v>0</v>
      </c>
      <c r="H83" s="24">
        <v>1120.2</v>
      </c>
      <c r="I83" s="15">
        <v>1120.2</v>
      </c>
      <c r="J83" s="15"/>
      <c r="K83" s="16">
        <f>IF(Tableau13[[#This Row],[Valeur CHF ]]&gt;0,Tableau13[[#This Row],[Quantité]]*Tableau13[[#This Row],[Valeur]],Tableau13[[#This Row],[Quantité]]*Tableau13[[#This Row],[Valeur €]])</f>
        <v>2240.4</v>
      </c>
      <c r="L83" s="4"/>
      <c r="M83" s="4" t="e">
        <f>#REF!*1.3</f>
        <v>#REF!</v>
      </c>
    </row>
    <row r="84" spans="1:13" x14ac:dyDescent="0.25">
      <c r="A84" s="23">
        <v>100017</v>
      </c>
      <c r="B84" s="23">
        <v>2375</v>
      </c>
      <c r="C84" s="23" t="s">
        <v>37</v>
      </c>
      <c r="D84" s="4" t="s">
        <v>38</v>
      </c>
      <c r="E84" s="4">
        <v>14</v>
      </c>
      <c r="F84" s="14">
        <v>30</v>
      </c>
      <c r="G84" s="4">
        <v>0</v>
      </c>
      <c r="H84" s="24">
        <v>45.28875</v>
      </c>
      <c r="I84" s="15">
        <v>45.28875</v>
      </c>
      <c r="J84" s="15"/>
      <c r="K84" s="16">
        <f>IF(Tableau13[[#This Row],[Valeur CHF ]]&gt;0,Tableau13[[#This Row],[Quantité]]*Tableau13[[#This Row],[Valeur]],Tableau13[[#This Row],[Quantité]]*Tableau13[[#This Row],[Valeur €]])</f>
        <v>1358.6624999999999</v>
      </c>
      <c r="L84" s="4"/>
      <c r="M84" s="4" t="e">
        <f>#REF!*1.3</f>
        <v>#REF!</v>
      </c>
    </row>
    <row r="85" spans="1:13" x14ac:dyDescent="0.25">
      <c r="A85" s="23" t="s">
        <v>280</v>
      </c>
      <c r="B85" s="23">
        <v>3749</v>
      </c>
      <c r="C85" s="23" t="s">
        <v>281</v>
      </c>
      <c r="D85" s="4">
        <v>16</v>
      </c>
      <c r="E85" s="4">
        <v>0</v>
      </c>
      <c r="F85" s="14">
        <v>16</v>
      </c>
      <c r="G85" s="4">
        <v>-34</v>
      </c>
      <c r="H85" s="24">
        <v>1.39</v>
      </c>
      <c r="I85" s="15">
        <v>1.39</v>
      </c>
      <c r="J85" s="15"/>
      <c r="K85" s="16">
        <f>IF(Tableau13[[#This Row],[Valeur CHF ]]&gt;0,Tableau13[[#This Row],[Quantité]]*Tableau13[[#This Row],[Valeur]],Tableau13[[#This Row],[Quantité]]*Tableau13[[#This Row],[Valeur €]])</f>
        <v>22.24</v>
      </c>
      <c r="L85" s="4"/>
      <c r="M85" s="4" t="e">
        <f>#REF!*1.3</f>
        <v>#REF!</v>
      </c>
    </row>
    <row r="86" spans="1:13" x14ac:dyDescent="0.25">
      <c r="A86" s="23" t="s">
        <v>106</v>
      </c>
      <c r="B86" s="23">
        <v>3053</v>
      </c>
      <c r="C86" s="23" t="s">
        <v>107</v>
      </c>
      <c r="D86" s="4" t="s">
        <v>108</v>
      </c>
      <c r="E86" s="4">
        <v>0</v>
      </c>
      <c r="F86" s="14">
        <v>4</v>
      </c>
      <c r="G86" s="4">
        <v>0</v>
      </c>
      <c r="H86" s="24">
        <v>15.979760000000001</v>
      </c>
      <c r="I86" s="15">
        <v>15.979760000000001</v>
      </c>
      <c r="J86" s="15"/>
      <c r="K86" s="16">
        <f>IF(Tableau13[[#This Row],[Valeur CHF ]]&gt;0,Tableau13[[#This Row],[Quantité]]*Tableau13[[#This Row],[Valeur]],Tableau13[[#This Row],[Quantité]]*Tableau13[[#This Row],[Valeur €]])</f>
        <v>63.919040000000003</v>
      </c>
      <c r="L86" s="4"/>
      <c r="M86" s="4" t="e">
        <f>#REF!*1.3</f>
        <v>#REF!</v>
      </c>
    </row>
    <row r="87" spans="1:13" x14ac:dyDescent="0.25">
      <c r="A87" s="23" t="s">
        <v>109</v>
      </c>
      <c r="B87" s="23">
        <v>3052</v>
      </c>
      <c r="C87" s="23" t="s">
        <v>110</v>
      </c>
      <c r="D87" s="4" t="s">
        <v>111</v>
      </c>
      <c r="E87" s="4">
        <v>0</v>
      </c>
      <c r="F87" s="14">
        <v>27</v>
      </c>
      <c r="G87" s="4">
        <v>0</v>
      </c>
      <c r="H87" s="24">
        <v>16.824761899999999</v>
      </c>
      <c r="I87" s="15">
        <v>16.824761899999999</v>
      </c>
      <c r="J87" s="15"/>
      <c r="K87" s="16">
        <f>IF(Tableau13[[#This Row],[Valeur CHF ]]&gt;0,Tableau13[[#This Row],[Quantité]]*Tableau13[[#This Row],[Valeur]],Tableau13[[#This Row],[Quantité]]*Tableau13[[#This Row],[Valeur €]])</f>
        <v>454.26857129999996</v>
      </c>
      <c r="L87" s="4"/>
      <c r="M87" s="4" t="e">
        <f>#REF!*1.3</f>
        <v>#REF!</v>
      </c>
    </row>
    <row r="88" spans="1:13" x14ac:dyDescent="0.25">
      <c r="A88" s="23" t="s">
        <v>289</v>
      </c>
      <c r="B88" s="23">
        <v>2135</v>
      </c>
      <c r="C88" s="23" t="s">
        <v>290</v>
      </c>
      <c r="D88" s="4">
        <v>13</v>
      </c>
      <c r="E88" s="4">
        <v>0</v>
      </c>
      <c r="F88" s="14">
        <v>13</v>
      </c>
      <c r="G88" s="4">
        <v>-3</v>
      </c>
      <c r="H88" s="24">
        <v>3.1724999999999999</v>
      </c>
      <c r="I88" s="15">
        <v>3.1724999999999999</v>
      </c>
      <c r="J88" s="15"/>
      <c r="K88" s="16">
        <f>IF(Tableau13[[#This Row],[Valeur CHF ]]&gt;0,Tableau13[[#This Row],[Quantité]]*Tableau13[[#This Row],[Valeur]],Tableau13[[#This Row],[Quantité]]*Tableau13[[#This Row],[Valeur €]])</f>
        <v>41.2425</v>
      </c>
      <c r="L88" s="4"/>
      <c r="M88" s="4" t="e">
        <f>#REF!*1.3</f>
        <v>#REF!</v>
      </c>
    </row>
    <row r="89" spans="1:13" x14ac:dyDescent="0.25">
      <c r="A89" s="23" t="s">
        <v>313</v>
      </c>
      <c r="B89" s="23">
        <v>2456</v>
      </c>
      <c r="C89" s="23" t="s">
        <v>314</v>
      </c>
      <c r="D89" s="4" t="s">
        <v>24</v>
      </c>
      <c r="E89" s="4">
        <v>0</v>
      </c>
      <c r="F89" s="14">
        <v>5</v>
      </c>
      <c r="G89" s="4">
        <v>0</v>
      </c>
      <c r="H89" s="24">
        <v>34.31</v>
      </c>
      <c r="I89" s="15">
        <v>34.31</v>
      </c>
      <c r="J89" s="15"/>
      <c r="K89" s="16">
        <f>IF(Tableau13[[#This Row],[Valeur CHF ]]&gt;0,Tableau13[[#This Row],[Quantité]]*Tableau13[[#This Row],[Valeur]],Tableau13[[#This Row],[Quantité]]*Tableau13[[#This Row],[Valeur €]])</f>
        <v>171.55</v>
      </c>
      <c r="L89" s="4"/>
      <c r="M89" s="4" t="e">
        <f>#REF!*1.3</f>
        <v>#REF!</v>
      </c>
    </row>
    <row r="90" spans="1:13" x14ac:dyDescent="0.25">
      <c r="A90" s="23" t="s">
        <v>152</v>
      </c>
      <c r="B90" s="23">
        <v>2986</v>
      </c>
      <c r="C90" s="23" t="s">
        <v>153</v>
      </c>
      <c r="D90" s="4" t="s">
        <v>108</v>
      </c>
      <c r="E90" s="4">
        <v>0</v>
      </c>
      <c r="F90" s="14">
        <v>4</v>
      </c>
      <c r="G90" s="4">
        <v>0</v>
      </c>
      <c r="H90" s="24">
        <v>490</v>
      </c>
      <c r="I90" s="15">
        <v>490</v>
      </c>
      <c r="J90" s="15"/>
      <c r="K90" s="16">
        <f>IF(Tableau13[[#This Row],[Valeur CHF ]]&gt;0,Tableau13[[#This Row],[Quantité]]*Tableau13[[#This Row],[Valeur]],Tableau13[[#This Row],[Quantité]]*Tableau13[[#This Row],[Valeur €]])</f>
        <v>1960</v>
      </c>
      <c r="L90" s="4"/>
      <c r="M90" s="4" t="e">
        <f>#REF!*1.3</f>
        <v>#REF!</v>
      </c>
    </row>
    <row r="91" spans="1:13" x14ac:dyDescent="0.25">
      <c r="A91" s="23" t="s">
        <v>193</v>
      </c>
      <c r="B91" s="23">
        <v>2281</v>
      </c>
      <c r="C91" s="23" t="s">
        <v>194</v>
      </c>
      <c r="D91" s="4" t="s">
        <v>195</v>
      </c>
      <c r="E91" s="4">
        <v>0</v>
      </c>
      <c r="F91" s="14">
        <v>9</v>
      </c>
      <c r="G91" s="4">
        <v>0</v>
      </c>
      <c r="H91" s="24">
        <v>104.40586</v>
      </c>
      <c r="I91" s="15">
        <v>104.40586</v>
      </c>
      <c r="J91" s="15"/>
      <c r="K91" s="16">
        <f>IF(Tableau13[[#This Row],[Valeur CHF ]]&gt;0,Tableau13[[#This Row],[Quantité]]*Tableau13[[#This Row],[Valeur]],Tableau13[[#This Row],[Quantité]]*Tableau13[[#This Row],[Valeur €]])</f>
        <v>939.65273999999999</v>
      </c>
      <c r="L91" s="4"/>
      <c r="M91" s="4" t="e">
        <f>#REF!*1.3</f>
        <v>#REF!</v>
      </c>
    </row>
    <row r="92" spans="1:13" x14ac:dyDescent="0.25">
      <c r="A92" s="23" t="s">
        <v>306</v>
      </c>
      <c r="B92" s="23">
        <v>3086</v>
      </c>
      <c r="C92" s="23" t="s">
        <v>307</v>
      </c>
      <c r="D92" s="4">
        <v>31</v>
      </c>
      <c r="E92" s="4">
        <v>0</v>
      </c>
      <c r="F92" s="14">
        <v>31</v>
      </c>
      <c r="G92" s="4">
        <v>0</v>
      </c>
      <c r="H92" s="24">
        <v>16.72790698</v>
      </c>
      <c r="I92" s="15">
        <v>16.72790698</v>
      </c>
      <c r="J92" s="15"/>
      <c r="K92" s="16">
        <f>IF(Tableau13[[#This Row],[Valeur CHF ]]&gt;0,Tableau13[[#This Row],[Quantité]]*Tableau13[[#This Row],[Valeur]],Tableau13[[#This Row],[Quantité]]*Tableau13[[#This Row],[Valeur €]])</f>
        <v>518.56511638000006</v>
      </c>
      <c r="L92" s="4"/>
      <c r="M92" s="4" t="e">
        <f>#REF!*1.3</f>
        <v>#REF!</v>
      </c>
    </row>
    <row r="93" spans="1:13" x14ac:dyDescent="0.25">
      <c r="A93" s="23" t="s">
        <v>308</v>
      </c>
      <c r="B93" s="23">
        <v>2500</v>
      </c>
      <c r="C93" s="23" t="s">
        <v>309</v>
      </c>
      <c r="D93" s="4" t="s">
        <v>310</v>
      </c>
      <c r="E93" s="4">
        <v>0</v>
      </c>
      <c r="F93" s="14">
        <v>107</v>
      </c>
      <c r="G93" s="4">
        <v>0</v>
      </c>
      <c r="H93" s="24">
        <v>18.577804879999999</v>
      </c>
      <c r="I93" s="15">
        <v>18.577804879999999</v>
      </c>
      <c r="J93" s="15"/>
      <c r="K93" s="16">
        <f>IF(Tableau13[[#This Row],[Valeur CHF ]]&gt;0,Tableau13[[#This Row],[Quantité]]*Tableau13[[#This Row],[Valeur]],Tableau13[[#This Row],[Quantité]]*Tableau13[[#This Row],[Valeur €]])</f>
        <v>1987.8251221599999</v>
      </c>
      <c r="L93" s="4"/>
      <c r="M93" s="4" t="e">
        <f>#REF!*1.3</f>
        <v>#REF!</v>
      </c>
    </row>
    <row r="94" spans="1:13" x14ac:dyDescent="0.25">
      <c r="A94" s="23" t="s">
        <v>311</v>
      </c>
      <c r="B94" s="23">
        <v>2501</v>
      </c>
      <c r="C94" s="23" t="s">
        <v>312</v>
      </c>
      <c r="D94" s="4" t="s">
        <v>70</v>
      </c>
      <c r="E94" s="4">
        <v>0</v>
      </c>
      <c r="F94" s="14">
        <v>50</v>
      </c>
      <c r="G94" s="4">
        <v>0</v>
      </c>
      <c r="H94" s="24">
        <v>21.72526882</v>
      </c>
      <c r="I94" s="15">
        <v>21.72526882</v>
      </c>
      <c r="J94" s="15"/>
      <c r="K94" s="16">
        <f>IF(Tableau13[[#This Row],[Valeur CHF ]]&gt;0,Tableau13[[#This Row],[Quantité]]*Tableau13[[#This Row],[Valeur]],Tableau13[[#This Row],[Quantité]]*Tableau13[[#This Row],[Valeur €]])</f>
        <v>1086.2634410000001</v>
      </c>
      <c r="L94" s="4"/>
      <c r="M94" s="4" t="e">
        <f>#REF!*1.3</f>
        <v>#REF!</v>
      </c>
    </row>
    <row r="95" spans="1:13" x14ac:dyDescent="0.25">
      <c r="A95" s="23" t="s">
        <v>89</v>
      </c>
      <c r="B95" s="23">
        <v>1297</v>
      </c>
      <c r="C95" s="23" t="s">
        <v>90</v>
      </c>
      <c r="D95" s="4">
        <v>0</v>
      </c>
      <c r="E95" s="4">
        <v>67</v>
      </c>
      <c r="F95" s="14">
        <v>67</v>
      </c>
      <c r="G95" s="4">
        <v>-5</v>
      </c>
      <c r="H95" s="24">
        <v>156.36799999999999</v>
      </c>
      <c r="I95" s="15">
        <v>156.36799999999999</v>
      </c>
      <c r="J95" s="15"/>
      <c r="K95" s="16">
        <f>IF(Tableau13[[#This Row],[Valeur CHF ]]&gt;0,Tableau13[[#This Row],[Quantité]]*Tableau13[[#This Row],[Valeur]],Tableau13[[#This Row],[Quantité]]*Tableau13[[#This Row],[Valeur €]])</f>
        <v>10476.655999999999</v>
      </c>
      <c r="L95" s="4"/>
      <c r="M95" s="4" t="e">
        <f>#REF!*1.3</f>
        <v>#REF!</v>
      </c>
    </row>
    <row r="96" spans="1:13" x14ac:dyDescent="0.25">
      <c r="A96" s="23" t="s">
        <v>91</v>
      </c>
      <c r="B96" s="23">
        <v>1868</v>
      </c>
      <c r="C96" s="23" t="s">
        <v>92</v>
      </c>
      <c r="D96" s="4">
        <v>0</v>
      </c>
      <c r="E96" s="4">
        <v>1</v>
      </c>
      <c r="F96" s="14">
        <v>1</v>
      </c>
      <c r="G96" s="4">
        <v>2</v>
      </c>
      <c r="H96" s="24">
        <v>160</v>
      </c>
      <c r="I96" s="19"/>
      <c r="J96" s="19">
        <v>160</v>
      </c>
      <c r="K96" s="16">
        <f>IF(Tableau13[[#This Row],[Valeur CHF ]]&gt;0,Tableau13[[#This Row],[Quantité]]*Tableau13[[#This Row],[Valeur]],Tableau13[[#This Row],[Quantité]]*Tableau13[[#This Row],[Valeur €]])</f>
        <v>160</v>
      </c>
      <c r="L96" s="4"/>
      <c r="M96" s="4" t="e">
        <f>#REF!*1.3</f>
        <v>#REF!</v>
      </c>
    </row>
    <row r="97" spans="1:13" x14ac:dyDescent="0.25">
      <c r="A97" s="23" t="s">
        <v>43</v>
      </c>
      <c r="B97" s="23">
        <v>934</v>
      </c>
      <c r="C97" s="23" t="s">
        <v>44</v>
      </c>
      <c r="D97" s="4">
        <v>18</v>
      </c>
      <c r="E97" s="4">
        <v>0</v>
      </c>
      <c r="F97" s="14">
        <v>18</v>
      </c>
      <c r="G97" s="4">
        <v>0</v>
      </c>
      <c r="H97" s="24">
        <v>1.24</v>
      </c>
      <c r="I97" s="15">
        <v>1.24</v>
      </c>
      <c r="J97" s="15"/>
      <c r="K97" s="16">
        <f>IF(Tableau13[[#This Row],[Valeur CHF ]]&gt;0,Tableau13[[#This Row],[Quantité]]*Tableau13[[#This Row],[Valeur]],Tableau13[[#This Row],[Quantité]]*Tableau13[[#This Row],[Valeur €]])</f>
        <v>22.32</v>
      </c>
      <c r="L97" s="4"/>
      <c r="M97" s="4" t="e">
        <f>#REF!*1.3</f>
        <v>#REF!</v>
      </c>
    </row>
    <row r="98" spans="1:13" x14ac:dyDescent="0.25">
      <c r="A98" s="23" t="s">
        <v>200</v>
      </c>
      <c r="B98" s="23">
        <v>3774</v>
      </c>
      <c r="C98" s="23" t="s">
        <v>201</v>
      </c>
      <c r="D98" s="4" t="s">
        <v>195</v>
      </c>
      <c r="E98" s="4">
        <v>0</v>
      </c>
      <c r="F98" s="14">
        <v>9</v>
      </c>
      <c r="G98" s="4">
        <v>0</v>
      </c>
      <c r="H98" s="24">
        <v>83.474999999999994</v>
      </c>
      <c r="I98" s="15">
        <v>83.474999999999994</v>
      </c>
      <c r="J98" s="15"/>
      <c r="K98" s="16">
        <f>IF(Tableau13[[#This Row],[Valeur CHF ]]&gt;0,Tableau13[[#This Row],[Quantité]]*Tableau13[[#This Row],[Valeur]],Tableau13[[#This Row],[Quantité]]*Tableau13[[#This Row],[Valeur €]])</f>
        <v>751.27499999999998</v>
      </c>
      <c r="L98" s="4"/>
      <c r="M98" s="4" t="e">
        <f>#REF!*1.3</f>
        <v>#REF!</v>
      </c>
    </row>
    <row r="99" spans="1:13" x14ac:dyDescent="0.25">
      <c r="A99" s="23" t="s">
        <v>20</v>
      </c>
      <c r="B99" s="23">
        <v>1871</v>
      </c>
      <c r="C99" s="23" t="s">
        <v>21</v>
      </c>
      <c r="D99" s="4">
        <v>1</v>
      </c>
      <c r="E99" s="4">
        <v>0</v>
      </c>
      <c r="F99" s="14">
        <v>1</v>
      </c>
      <c r="G99" s="4">
        <v>0</v>
      </c>
      <c r="H99" s="24">
        <v>12.7</v>
      </c>
      <c r="I99" s="15">
        <v>12.7</v>
      </c>
      <c r="J99" s="15"/>
      <c r="K99" s="16">
        <f>IF(Tableau13[[#This Row],[Valeur CHF ]]&gt;0,Tableau13[[#This Row],[Quantité]]*Tableau13[[#This Row],[Valeur]],Tableau13[[#This Row],[Quantité]]*Tableau13[[#This Row],[Valeur €]])</f>
        <v>12.7</v>
      </c>
      <c r="L99" s="4"/>
      <c r="M99" s="4" t="e">
        <f>#REF!*1.3</f>
        <v>#REF!</v>
      </c>
    </row>
    <row r="100" spans="1:13" x14ac:dyDescent="0.25">
      <c r="A100" s="23" t="s">
        <v>18</v>
      </c>
      <c r="B100" s="23">
        <v>55</v>
      </c>
      <c r="C100" s="23" t="s">
        <v>19</v>
      </c>
      <c r="D100" s="4">
        <v>383</v>
      </c>
      <c r="E100" s="4">
        <v>0</v>
      </c>
      <c r="F100" s="14">
        <v>383</v>
      </c>
      <c r="G100" s="4">
        <v>3</v>
      </c>
      <c r="H100" s="24">
        <v>55.2</v>
      </c>
      <c r="I100" s="15">
        <v>55.2</v>
      </c>
      <c r="J100" s="15"/>
      <c r="K100" s="16">
        <f>IF(Tableau13[[#This Row],[Valeur CHF ]]&gt;0,Tableau13[[#This Row],[Quantité]]*Tableau13[[#This Row],[Valeur]],Tableau13[[#This Row],[Quantité]]*Tableau13[[#This Row],[Valeur €]])</f>
        <v>21141.600000000002</v>
      </c>
      <c r="L100" s="4"/>
      <c r="M100" s="4" t="e">
        <f>#REF!*1.3</f>
        <v>#REF!</v>
      </c>
    </row>
    <row r="101" spans="1:13" x14ac:dyDescent="0.25">
      <c r="A101" s="23" t="s">
        <v>246</v>
      </c>
      <c r="B101" s="23">
        <v>2132</v>
      </c>
      <c r="C101" s="23" t="s">
        <v>247</v>
      </c>
      <c r="D101" s="4">
        <v>2</v>
      </c>
      <c r="E101" s="4">
        <v>0</v>
      </c>
      <c r="F101" s="14">
        <v>2</v>
      </c>
      <c r="G101" s="4">
        <v>0</v>
      </c>
      <c r="H101" s="24">
        <v>3.7977777800000001</v>
      </c>
      <c r="I101" s="15">
        <v>3.7977777800000001</v>
      </c>
      <c r="J101" s="15"/>
      <c r="K101" s="16">
        <f>IF(Tableau13[[#This Row],[Valeur CHF ]]&gt;0,Tableau13[[#This Row],[Quantité]]*Tableau13[[#This Row],[Valeur]],Tableau13[[#This Row],[Quantité]]*Tableau13[[#This Row],[Valeur €]])</f>
        <v>7.5955555600000002</v>
      </c>
      <c r="L101" s="4"/>
      <c r="M101" s="4" t="e">
        <f>#REF!*1.3</f>
        <v>#REF!</v>
      </c>
    </row>
    <row r="102" spans="1:13" hidden="1" x14ac:dyDescent="0.25">
      <c r="A102" s="4" t="s">
        <v>277</v>
      </c>
      <c r="B102" s="4">
        <v>3659</v>
      </c>
      <c r="C102" s="4" t="s">
        <v>278</v>
      </c>
      <c r="D102" s="4">
        <v>0</v>
      </c>
      <c r="E102" s="4">
        <v>0</v>
      </c>
      <c r="F102" s="10">
        <v>0</v>
      </c>
      <c r="G102" s="4">
        <v>-3</v>
      </c>
      <c r="H102" s="11">
        <v>0</v>
      </c>
      <c r="I102" s="11">
        <v>0</v>
      </c>
      <c r="K102" s="12">
        <f>IF(Tableau13[[#This Row],[Valeur CHF ]]&gt;0,Tableau13[[#This Row],[Quantité]]*Tableau13[[#This Row],[Valeur]],Tableau13[[#This Row],[Quantité]]*Tableau13[[#This Row],[Valeur €]])</f>
        <v>0</v>
      </c>
      <c r="L102" s="4"/>
      <c r="M102" s="4" t="e">
        <f>#REF!*1.3</f>
        <v>#REF!</v>
      </c>
    </row>
    <row r="103" spans="1:13" x14ac:dyDescent="0.25">
      <c r="A103" s="23" t="s">
        <v>279</v>
      </c>
      <c r="B103" s="23">
        <v>3623</v>
      </c>
      <c r="C103" s="23" t="s">
        <v>394</v>
      </c>
      <c r="D103" s="4">
        <v>4.75</v>
      </c>
      <c r="E103" s="4">
        <v>0</v>
      </c>
      <c r="F103" s="14">
        <v>4.75</v>
      </c>
      <c r="G103" s="4">
        <v>0.75</v>
      </c>
      <c r="H103" s="24">
        <v>0.52600000000000002</v>
      </c>
      <c r="I103" s="19"/>
      <c r="J103" s="19">
        <v>0.52600000000000002</v>
      </c>
      <c r="K103" s="16">
        <f>IF(Tableau13[[#This Row],[Valeur CHF ]]&gt;0,Tableau13[[#This Row],[Quantité]]*Tableau13[[#This Row],[Valeur]],Tableau13[[#This Row],[Quantité]]*Tableau13[[#This Row],[Valeur €]])</f>
        <v>2.4984999999999999</v>
      </c>
      <c r="L103" s="4"/>
      <c r="M103" s="4" t="e">
        <f>#REF!*1.3</f>
        <v>#REF!</v>
      </c>
    </row>
    <row r="104" spans="1:13" x14ac:dyDescent="0.25">
      <c r="A104" s="23" t="s">
        <v>226</v>
      </c>
      <c r="B104" s="23">
        <v>3786</v>
      </c>
      <c r="C104" s="23" t="s">
        <v>227</v>
      </c>
      <c r="D104" s="4" t="s">
        <v>204</v>
      </c>
      <c r="E104" s="4">
        <v>0</v>
      </c>
      <c r="F104" s="14">
        <v>2</v>
      </c>
      <c r="G104" s="4">
        <v>2</v>
      </c>
      <c r="H104" s="24">
        <v>17</v>
      </c>
      <c r="I104" s="21">
        <v>17</v>
      </c>
      <c r="J104" s="21"/>
      <c r="K104" s="16">
        <f>IF(Tableau13[[#This Row],[Valeur CHF ]]&gt;0,Tableau13[[#This Row],[Quantité]]*Tableau13[[#This Row],[Valeur]],Tableau13[[#This Row],[Quantité]]*Tableau13[[#This Row],[Valeur €]])</f>
        <v>34</v>
      </c>
      <c r="L104" s="8" t="s">
        <v>388</v>
      </c>
      <c r="M104" s="4" t="e">
        <f>#REF!*1.3</f>
        <v>#REF!</v>
      </c>
    </row>
    <row r="105" spans="1:13" x14ac:dyDescent="0.25">
      <c r="A105" s="23" t="s">
        <v>228</v>
      </c>
      <c r="B105" s="23">
        <v>3137</v>
      </c>
      <c r="C105" s="23" t="s">
        <v>227</v>
      </c>
      <c r="D105" s="4">
        <v>8</v>
      </c>
      <c r="E105" s="4">
        <v>0</v>
      </c>
      <c r="F105" s="14">
        <v>8</v>
      </c>
      <c r="G105" s="4">
        <v>6</v>
      </c>
      <c r="H105" s="24">
        <v>6.2938095199999999</v>
      </c>
      <c r="I105" s="15">
        <v>6.2938095199999999</v>
      </c>
      <c r="J105" s="15"/>
      <c r="K105" s="16">
        <f>IF(Tableau13[[#This Row],[Valeur CHF ]]&gt;0,Tableau13[[#This Row],[Quantité]]*Tableau13[[#This Row],[Valeur]],Tableau13[[#This Row],[Quantité]]*Tableau13[[#This Row],[Valeur €]])</f>
        <v>50.350476159999999</v>
      </c>
      <c r="L105" s="4"/>
      <c r="M105" s="4" t="e">
        <f>#REF!*1.3</f>
        <v>#REF!</v>
      </c>
    </row>
    <row r="106" spans="1:13" x14ac:dyDescent="0.25">
      <c r="A106" s="23">
        <v>100011</v>
      </c>
      <c r="B106" s="23">
        <v>2361</v>
      </c>
      <c r="C106" s="23" t="s">
        <v>28</v>
      </c>
      <c r="D106" s="4">
        <v>27</v>
      </c>
      <c r="E106" s="4">
        <v>0</v>
      </c>
      <c r="F106" s="14">
        <v>27</v>
      </c>
      <c r="G106" s="4">
        <v>0</v>
      </c>
      <c r="H106" s="24">
        <v>16.301785710000001</v>
      </c>
      <c r="I106" s="15">
        <v>16.301785710000001</v>
      </c>
      <c r="J106" s="15"/>
      <c r="K106" s="16">
        <f>IF(Tableau13[[#This Row],[Valeur CHF ]]&gt;0,Tableau13[[#This Row],[Quantité]]*Tableau13[[#This Row],[Valeur]],Tableau13[[#This Row],[Quantité]]*Tableau13[[#This Row],[Valeur €]])</f>
        <v>440.14821417000002</v>
      </c>
      <c r="L106" s="4"/>
      <c r="M106" s="4" t="e">
        <f>#REF!*1.3</f>
        <v>#REF!</v>
      </c>
    </row>
    <row r="107" spans="1:13" hidden="1" x14ac:dyDescent="0.25">
      <c r="A107" s="4">
        <v>100012</v>
      </c>
      <c r="B107" s="4">
        <v>2362</v>
      </c>
      <c r="C107" s="4" t="s">
        <v>29</v>
      </c>
      <c r="D107" s="4">
        <v>0</v>
      </c>
      <c r="E107" s="4">
        <v>0</v>
      </c>
      <c r="F107" s="10">
        <v>0</v>
      </c>
      <c r="G107" s="4">
        <v>-12</v>
      </c>
      <c r="H107" s="11">
        <v>24.623899999999999</v>
      </c>
      <c r="K107" s="12">
        <f>IF(Tableau13[[#This Row],[Valeur CHF ]]&gt;0,Tableau13[[#This Row],[Quantité]]*Tableau13[[#This Row],[Valeur]],Tableau13[[#This Row],[Quantité]]*Tableau13[[#This Row],[Valeur €]])</f>
        <v>0</v>
      </c>
      <c r="L107" s="4"/>
      <c r="M107" s="4" t="e">
        <f>#REF!*1.3</f>
        <v>#REF!</v>
      </c>
    </row>
    <row r="108" spans="1:13" x14ac:dyDescent="0.25">
      <c r="A108" s="23">
        <v>100013</v>
      </c>
      <c r="B108" s="23">
        <v>2363</v>
      </c>
      <c r="C108" s="23" t="s">
        <v>30</v>
      </c>
      <c r="D108" s="4">
        <v>4</v>
      </c>
      <c r="E108" s="4">
        <v>0</v>
      </c>
      <c r="F108" s="14">
        <v>6</v>
      </c>
      <c r="G108" s="4">
        <v>-2</v>
      </c>
      <c r="H108" s="24">
        <v>17.520140850000001</v>
      </c>
      <c r="I108" s="15">
        <v>17.520140850000001</v>
      </c>
      <c r="J108" s="15"/>
      <c r="K108" s="16">
        <f>IF(Tableau13[[#This Row],[Valeur CHF ]]&gt;0,Tableau13[[#This Row],[Quantité]]*Tableau13[[#This Row],[Valeur]],Tableau13[[#This Row],[Quantité]]*Tableau13[[#This Row],[Valeur €]])</f>
        <v>105.1208451</v>
      </c>
      <c r="L108" s="4"/>
      <c r="M108" s="4" t="e">
        <f>#REF!*1.3</f>
        <v>#REF!</v>
      </c>
    </row>
    <row r="109" spans="1:13" x14ac:dyDescent="0.25">
      <c r="A109" s="23" t="s">
        <v>297</v>
      </c>
      <c r="B109" s="23">
        <v>3119</v>
      </c>
      <c r="C109" s="23" t="s">
        <v>298</v>
      </c>
      <c r="D109" s="4" t="s">
        <v>108</v>
      </c>
      <c r="E109" s="4">
        <v>0</v>
      </c>
      <c r="F109" s="14">
        <v>4</v>
      </c>
      <c r="G109" s="4">
        <v>0</v>
      </c>
      <c r="H109" s="24"/>
      <c r="I109" s="15"/>
      <c r="J109" s="15"/>
      <c r="K109" s="16">
        <f>IF(Tableau13[[#This Row],[Valeur CHF ]]&gt;0,Tableau13[[#This Row],[Quantité]]*Tableau13[[#This Row],[Valeur]],Tableau13[[#This Row],[Quantité]]*Tableau13[[#This Row],[Valeur €]])</f>
        <v>0</v>
      </c>
      <c r="L109" s="7" t="s">
        <v>386</v>
      </c>
      <c r="M109" s="4" t="e">
        <f>#REF!*1.3</f>
        <v>#REF!</v>
      </c>
    </row>
    <row r="110" spans="1:13" x14ac:dyDescent="0.25">
      <c r="A110" s="23" t="s">
        <v>299</v>
      </c>
      <c r="B110" s="23">
        <v>3845</v>
      </c>
      <c r="C110" s="23" t="s">
        <v>298</v>
      </c>
      <c r="D110" s="4">
        <v>5</v>
      </c>
      <c r="E110" s="4">
        <v>0</v>
      </c>
      <c r="F110" s="14">
        <v>5</v>
      </c>
      <c r="G110" s="4">
        <v>5</v>
      </c>
      <c r="H110" s="24"/>
      <c r="I110" s="15"/>
      <c r="J110" s="15"/>
      <c r="K110" s="16">
        <f>IF(Tableau13[[#This Row],[Valeur CHF ]]&gt;0,Tableau13[[#This Row],[Quantité]]*Tableau13[[#This Row],[Valeur]],Tableau13[[#This Row],[Quantité]]*Tableau13[[#This Row],[Valeur €]])</f>
        <v>0</v>
      </c>
      <c r="L110" s="7" t="s">
        <v>386</v>
      </c>
      <c r="M110" s="4" t="e">
        <f>#REF!*1.3</f>
        <v>#REF!</v>
      </c>
    </row>
    <row r="111" spans="1:13" x14ac:dyDescent="0.25">
      <c r="A111" s="23" t="s">
        <v>150</v>
      </c>
      <c r="B111" s="23">
        <v>3134</v>
      </c>
      <c r="C111" s="23" t="s">
        <v>151</v>
      </c>
      <c r="D111" s="4">
        <v>36</v>
      </c>
      <c r="E111" s="4">
        <v>0</v>
      </c>
      <c r="F111" s="14">
        <v>36</v>
      </c>
      <c r="G111" s="4">
        <v>-25</v>
      </c>
      <c r="H111" s="24">
        <v>27.411999999999999</v>
      </c>
      <c r="I111" s="15">
        <v>27.411999999999999</v>
      </c>
      <c r="J111" s="15"/>
      <c r="K111" s="16">
        <f>IF(Tableau13[[#This Row],[Valeur CHF ]]&gt;0,Tableau13[[#This Row],[Quantité]]*Tableau13[[#This Row],[Valeur]],Tableau13[[#This Row],[Quantité]]*Tableau13[[#This Row],[Valeur €]])</f>
        <v>986.83199999999999</v>
      </c>
      <c r="L111" s="4"/>
      <c r="M111" s="4" t="e">
        <f>#REF!*1.3</f>
        <v>#REF!</v>
      </c>
    </row>
    <row r="112" spans="1:13" x14ac:dyDescent="0.25">
      <c r="A112" s="23" t="s">
        <v>256</v>
      </c>
      <c r="B112" s="23">
        <v>3226</v>
      </c>
      <c r="C112" s="23" t="s">
        <v>257</v>
      </c>
      <c r="D112" s="4">
        <v>7</v>
      </c>
      <c r="E112" s="4">
        <v>0</v>
      </c>
      <c r="F112" s="14">
        <v>7</v>
      </c>
      <c r="G112" s="4">
        <v>0</v>
      </c>
      <c r="H112" s="24">
        <v>23.662961540000001</v>
      </c>
      <c r="I112" s="15">
        <v>23.662961540000001</v>
      </c>
      <c r="J112" s="15"/>
      <c r="K112" s="16">
        <f>IF(Tableau13[[#This Row],[Valeur CHF ]]&gt;0,Tableau13[[#This Row],[Quantité]]*Tableau13[[#This Row],[Valeur]],Tableau13[[#This Row],[Quantité]]*Tableau13[[#This Row],[Valeur €]])</f>
        <v>165.64073078000001</v>
      </c>
      <c r="L112" s="4"/>
      <c r="M112" s="4" t="e">
        <f>#REF!*1.3</f>
        <v>#REF!</v>
      </c>
    </row>
    <row r="113" spans="1:13" x14ac:dyDescent="0.25">
      <c r="A113" s="23">
        <v>100014</v>
      </c>
      <c r="B113" s="23">
        <v>2364</v>
      </c>
      <c r="C113" s="23" t="s">
        <v>32</v>
      </c>
      <c r="D113" s="4">
        <v>32</v>
      </c>
      <c r="E113" s="4">
        <v>0</v>
      </c>
      <c r="F113" s="14">
        <v>32</v>
      </c>
      <c r="G113" s="4">
        <v>0</v>
      </c>
      <c r="H113" s="24">
        <v>31.425283329999999</v>
      </c>
      <c r="I113" s="15">
        <v>31.425283329999999</v>
      </c>
      <c r="J113" s="19"/>
      <c r="K113" s="16">
        <f>IF(Tableau13[[#This Row],[Valeur CHF ]]&gt;0,Tableau13[[#This Row],[Quantité]]*Tableau13[[#This Row],[Valeur]],Tableau13[[#This Row],[Quantité]]*Tableau13[[#This Row],[Valeur €]])</f>
        <v>1005.60906656</v>
      </c>
      <c r="L113" s="4"/>
      <c r="M113" s="4" t="e">
        <f>#REF!*1.3</f>
        <v>#REF!</v>
      </c>
    </row>
    <row r="114" spans="1:13" x14ac:dyDescent="0.25">
      <c r="A114" s="23">
        <v>100016</v>
      </c>
      <c r="B114" s="23">
        <v>2366</v>
      </c>
      <c r="C114" s="23" t="s">
        <v>35</v>
      </c>
      <c r="D114" s="4">
        <v>11</v>
      </c>
      <c r="E114" s="4">
        <v>0</v>
      </c>
      <c r="F114" s="14">
        <v>11</v>
      </c>
      <c r="G114" s="4">
        <v>0</v>
      </c>
      <c r="H114" s="24">
        <v>38.32593636</v>
      </c>
      <c r="I114" s="15">
        <v>38.32593636</v>
      </c>
      <c r="J114" s="19"/>
      <c r="K114" s="16">
        <f>IF(Tableau13[[#This Row],[Valeur CHF ]]&gt;0,Tableau13[[#This Row],[Quantité]]*Tableau13[[#This Row],[Valeur]],Tableau13[[#This Row],[Quantité]]*Tableau13[[#This Row],[Valeur €]])</f>
        <v>421.58529995999999</v>
      </c>
      <c r="L114" s="4"/>
      <c r="M114" s="4" t="e">
        <f>#REF!*1.3</f>
        <v>#REF!</v>
      </c>
    </row>
    <row r="115" spans="1:13" x14ac:dyDescent="0.25">
      <c r="A115" s="23">
        <v>100015</v>
      </c>
      <c r="B115" s="23">
        <v>2365</v>
      </c>
      <c r="C115" s="23" t="s">
        <v>33</v>
      </c>
      <c r="D115" s="4" t="s">
        <v>34</v>
      </c>
      <c r="E115" s="4">
        <v>25</v>
      </c>
      <c r="F115" s="14">
        <v>62</v>
      </c>
      <c r="G115" s="4">
        <v>0</v>
      </c>
      <c r="H115" s="24">
        <v>34.362900000000003</v>
      </c>
      <c r="I115" s="15">
        <v>34.362900000000003</v>
      </c>
      <c r="J115" s="19"/>
      <c r="K115" s="16">
        <f>IF(Tableau13[[#This Row],[Valeur CHF ]]&gt;0,Tableau13[[#This Row],[Quantité]]*Tableau13[[#This Row],[Valeur]],Tableau13[[#This Row],[Quantité]]*Tableau13[[#This Row],[Valeur €]])</f>
        <v>2130.4998000000001</v>
      </c>
      <c r="L115" s="4"/>
      <c r="M115" s="4" t="e">
        <f>#REF!*1.3</f>
        <v>#REF!</v>
      </c>
    </row>
    <row r="116" spans="1:13" x14ac:dyDescent="0.25">
      <c r="A116" s="23" t="s">
        <v>254</v>
      </c>
      <c r="B116" s="23">
        <v>3539</v>
      </c>
      <c r="C116" s="23" t="s">
        <v>255</v>
      </c>
      <c r="D116" s="4">
        <v>13</v>
      </c>
      <c r="E116" s="4">
        <v>0</v>
      </c>
      <c r="F116" s="14">
        <v>13</v>
      </c>
      <c r="G116" s="4">
        <v>-4</v>
      </c>
      <c r="H116" s="24">
        <v>16.829999999999998</v>
      </c>
      <c r="I116" s="17"/>
      <c r="J116" s="19">
        <v>16.829999999999998</v>
      </c>
      <c r="K116" s="16">
        <f>IF(Tableau13[[#This Row],[Valeur CHF ]]&gt;0,Tableau13[[#This Row],[Quantité]]*Tableau13[[#This Row],[Valeur]],Tableau13[[#This Row],[Quantité]]*Tableau13[[#This Row],[Valeur €]])</f>
        <v>218.78999999999996</v>
      </c>
      <c r="L116" s="9" t="s">
        <v>390</v>
      </c>
      <c r="M116" s="4" t="e">
        <f>#REF!*1.3</f>
        <v>#REF!</v>
      </c>
    </row>
    <row r="117" spans="1:13" x14ac:dyDescent="0.25">
      <c r="A117" s="23" t="s">
        <v>258</v>
      </c>
      <c r="B117" s="23">
        <v>2836</v>
      </c>
      <c r="C117" s="23" t="s">
        <v>259</v>
      </c>
      <c r="D117" s="4" t="s">
        <v>48</v>
      </c>
      <c r="E117" s="4">
        <v>0</v>
      </c>
      <c r="F117" s="14">
        <v>1</v>
      </c>
      <c r="G117" s="4">
        <v>0</v>
      </c>
      <c r="H117" s="24">
        <v>27.720600000000001</v>
      </c>
      <c r="I117" s="15">
        <v>27.720600000000001</v>
      </c>
      <c r="J117" s="19"/>
      <c r="K117" s="16">
        <f>IF(Tableau13[[#This Row],[Valeur CHF ]]&gt;0,Tableau13[[#This Row],[Quantité]]*Tableau13[[#This Row],[Valeur]],Tableau13[[#This Row],[Quantité]]*Tableau13[[#This Row],[Valeur €]])</f>
        <v>27.720600000000001</v>
      </c>
      <c r="L117" s="4"/>
      <c r="M117" s="4" t="e">
        <f>#REF!*1.3</f>
        <v>#REF!</v>
      </c>
    </row>
    <row r="118" spans="1:13" hidden="1" x14ac:dyDescent="0.25">
      <c r="A118" s="4" t="s">
        <v>229</v>
      </c>
      <c r="B118" s="4">
        <v>3788</v>
      </c>
      <c r="C118" s="4" t="s">
        <v>230</v>
      </c>
      <c r="D118" s="4">
        <v>0</v>
      </c>
      <c r="E118" s="4">
        <v>0</v>
      </c>
      <c r="F118" s="10">
        <v>0</v>
      </c>
      <c r="G118" s="4">
        <v>0</v>
      </c>
      <c r="J118" s="19"/>
      <c r="K118" s="12">
        <f>IF(Tableau13[[#This Row],[Valeur CHF ]]&gt;0,Tableau13[[#This Row],[Quantité]]*Tableau13[[#This Row],[Valeur]],Tableau13[[#This Row],[Quantité]]*Tableau13[[#This Row],[Valeur €]])</f>
        <v>0</v>
      </c>
      <c r="L118" s="4"/>
      <c r="M118" s="4" t="e">
        <f>#REF!*1.3</f>
        <v>#REF!</v>
      </c>
    </row>
    <row r="119" spans="1:13" x14ac:dyDescent="0.25">
      <c r="A119" s="23" t="s">
        <v>231</v>
      </c>
      <c r="B119" s="23">
        <v>3138</v>
      </c>
      <c r="C119" s="23" t="s">
        <v>230</v>
      </c>
      <c r="D119" s="4" t="s">
        <v>105</v>
      </c>
      <c r="E119" s="4">
        <v>0</v>
      </c>
      <c r="F119" s="14">
        <v>40</v>
      </c>
      <c r="G119" s="4">
        <v>0</v>
      </c>
      <c r="H119" s="24">
        <v>22.445699999999999</v>
      </c>
      <c r="I119" s="15">
        <v>22.445699999999999</v>
      </c>
      <c r="J119" s="19"/>
      <c r="K119" s="16">
        <f>IF(Tableau13[[#This Row],[Valeur CHF ]]&gt;0,Tableau13[[#This Row],[Quantité]]*Tableau13[[#This Row],[Valeur]],Tableau13[[#This Row],[Quantité]]*Tableau13[[#This Row],[Valeur €]])</f>
        <v>897.82799999999997</v>
      </c>
      <c r="L119" s="4"/>
      <c r="M119" s="4" t="e">
        <f>#REF!*1.3</f>
        <v>#REF!</v>
      </c>
    </row>
    <row r="120" spans="1:13" x14ac:dyDescent="0.25">
      <c r="A120" s="23" t="s">
        <v>384</v>
      </c>
      <c r="B120" s="23">
        <v>2323</v>
      </c>
      <c r="C120" s="23" t="s">
        <v>385</v>
      </c>
      <c r="D120" s="4">
        <v>81</v>
      </c>
      <c r="E120" s="4">
        <v>0</v>
      </c>
      <c r="F120" s="14">
        <v>81</v>
      </c>
      <c r="G120" s="4">
        <v>-1</v>
      </c>
      <c r="H120" s="24">
        <v>7.9093999999999998</v>
      </c>
      <c r="I120" s="15">
        <v>7.9093999999999998</v>
      </c>
      <c r="J120" s="19"/>
      <c r="K120" s="16">
        <f>IF(Tableau13[[#This Row],[Valeur CHF ]]&gt;0,Tableau13[[#This Row],[Quantité]]*Tableau13[[#This Row],[Valeur]],Tableau13[[#This Row],[Quantité]]*Tableau13[[#This Row],[Valeur €]])</f>
        <v>640.66139999999996</v>
      </c>
      <c r="L120" s="4"/>
      <c r="M120" s="4" t="e">
        <f>#REF!*1.3</f>
        <v>#REF!</v>
      </c>
    </row>
    <row r="121" spans="1:13" x14ac:dyDescent="0.25">
      <c r="A121" s="23" t="s">
        <v>382</v>
      </c>
      <c r="B121" s="23">
        <v>2596</v>
      </c>
      <c r="C121" s="23" t="s">
        <v>383</v>
      </c>
      <c r="D121" s="4">
        <v>66</v>
      </c>
      <c r="E121" s="4">
        <v>0</v>
      </c>
      <c r="F121" s="14">
        <v>66</v>
      </c>
      <c r="G121" s="4">
        <v>5</v>
      </c>
      <c r="H121" s="24">
        <v>4.8600000000000003</v>
      </c>
      <c r="I121" s="15">
        <v>4.8600000000000003</v>
      </c>
      <c r="J121" s="19"/>
      <c r="K121" s="16">
        <f>IF(Tableau13[[#This Row],[Valeur CHF ]]&gt;0,Tableau13[[#This Row],[Quantité]]*Tableau13[[#This Row],[Valeur]],Tableau13[[#This Row],[Quantité]]*Tableau13[[#This Row],[Valeur €]])</f>
        <v>320.76000000000005</v>
      </c>
      <c r="L121" s="4"/>
      <c r="M121" s="4" t="e">
        <f>#REF!*1.3</f>
        <v>#REF!</v>
      </c>
    </row>
    <row r="122" spans="1:13" x14ac:dyDescent="0.25">
      <c r="A122" s="23" t="s">
        <v>270</v>
      </c>
      <c r="B122" s="23">
        <v>184</v>
      </c>
      <c r="C122" s="23" t="s">
        <v>271</v>
      </c>
      <c r="D122" s="4">
        <v>2</v>
      </c>
      <c r="E122" s="4">
        <v>120</v>
      </c>
      <c r="F122" s="14">
        <v>122</v>
      </c>
      <c r="G122" s="4">
        <v>0</v>
      </c>
      <c r="H122" s="24">
        <v>15.8244586</v>
      </c>
      <c r="I122" s="15">
        <v>15.8244586</v>
      </c>
      <c r="J122" s="19"/>
      <c r="K122" s="16">
        <f>IF(Tableau13[[#This Row],[Valeur CHF ]]&gt;0,Tableau13[[#This Row],[Quantité]]*Tableau13[[#This Row],[Valeur]],Tableau13[[#This Row],[Quantité]]*Tableau13[[#This Row],[Valeur €]])</f>
        <v>1930.5839492</v>
      </c>
      <c r="L122" s="4"/>
      <c r="M122" s="4" t="e">
        <f>#REF!*1.3</f>
        <v>#REF!</v>
      </c>
    </row>
    <row r="123" spans="1:13" x14ac:dyDescent="0.25">
      <c r="A123" s="23" t="s">
        <v>359</v>
      </c>
      <c r="B123" s="23">
        <v>2938</v>
      </c>
      <c r="C123" s="23" t="s">
        <v>360</v>
      </c>
      <c r="D123" s="4" t="s">
        <v>361</v>
      </c>
      <c r="E123" s="4">
        <v>0</v>
      </c>
      <c r="F123" s="14">
        <v>47</v>
      </c>
      <c r="G123" s="4">
        <v>0</v>
      </c>
      <c r="H123" s="24">
        <v>25.75885714</v>
      </c>
      <c r="I123" s="15">
        <v>25.75885714</v>
      </c>
      <c r="J123" s="19"/>
      <c r="K123" s="16">
        <f>IF(Tableau13[[#This Row],[Valeur CHF ]]&gt;0,Tableau13[[#This Row],[Quantité]]*Tableau13[[#This Row],[Valeur]],Tableau13[[#This Row],[Quantité]]*Tableau13[[#This Row],[Valeur €]])</f>
        <v>1210.66628558</v>
      </c>
      <c r="L123" s="4"/>
      <c r="M123" s="4" t="e">
        <f>#REF!*1.3</f>
        <v>#REF!</v>
      </c>
    </row>
    <row r="124" spans="1:13" hidden="1" x14ac:dyDescent="0.25">
      <c r="A124" s="4" t="s">
        <v>349</v>
      </c>
      <c r="B124" s="4">
        <v>3559</v>
      </c>
      <c r="C124" s="4" t="s">
        <v>350</v>
      </c>
      <c r="D124" s="4">
        <v>0</v>
      </c>
      <c r="E124" s="4">
        <v>0</v>
      </c>
      <c r="F124" s="10">
        <v>0</v>
      </c>
      <c r="G124" s="4">
        <v>-10</v>
      </c>
      <c r="J124" s="19"/>
      <c r="K124" s="12">
        <f>IF(Tableau13[[#This Row],[Valeur CHF ]]&gt;0,Tableau13[[#This Row],[Quantité]]*Tableau13[[#This Row],[Valeur]],Tableau13[[#This Row],[Quantité]]*Tableau13[[#This Row],[Valeur €]])</f>
        <v>0</v>
      </c>
      <c r="L124" s="4"/>
      <c r="M124" s="4" t="e">
        <f>#REF!*1.3</f>
        <v>#REF!</v>
      </c>
    </row>
    <row r="125" spans="1:13" x14ac:dyDescent="0.25">
      <c r="A125" s="23">
        <v>15310601032</v>
      </c>
      <c r="B125" s="23">
        <v>406</v>
      </c>
      <c r="C125" s="23" t="s">
        <v>147</v>
      </c>
      <c r="D125" s="4" t="s">
        <v>128</v>
      </c>
      <c r="E125" s="4">
        <v>0</v>
      </c>
      <c r="F125" s="14">
        <v>63</v>
      </c>
      <c r="G125" s="4">
        <v>0</v>
      </c>
      <c r="H125" s="24">
        <v>23.96</v>
      </c>
      <c r="I125" s="19"/>
      <c r="J125" s="19">
        <v>23.96</v>
      </c>
      <c r="K125" s="16">
        <f>IF(Tableau13[[#This Row],[Valeur CHF ]]&gt;0,Tableau13[[#This Row],[Quantité]]*Tableau13[[#This Row],[Valeur]],Tableau13[[#This Row],[Quantité]]*Tableau13[[#This Row],[Valeur €]])</f>
        <v>1509.48</v>
      </c>
      <c r="L125" s="4"/>
      <c r="M125" s="4" t="e">
        <f>#REF!*1.3</f>
        <v>#REF!</v>
      </c>
    </row>
    <row r="126" spans="1:13" x14ac:dyDescent="0.25">
      <c r="A126" s="23" t="s">
        <v>145</v>
      </c>
      <c r="B126" s="23">
        <v>3766</v>
      </c>
      <c r="C126" s="23" t="s">
        <v>146</v>
      </c>
      <c r="D126" s="4">
        <v>45</v>
      </c>
      <c r="E126" s="4">
        <v>0</v>
      </c>
      <c r="F126" s="14">
        <v>45</v>
      </c>
      <c r="G126" s="4">
        <v>0</v>
      </c>
      <c r="H126" s="24">
        <v>41.736249999999998</v>
      </c>
      <c r="I126" s="15">
        <v>41.736249999999998</v>
      </c>
      <c r="J126" s="19"/>
      <c r="K126" s="16">
        <f>IF(Tableau13[[#This Row],[Valeur CHF ]]&gt;0,Tableau13[[#This Row],[Quantité]]*Tableau13[[#This Row],[Valeur]],Tableau13[[#This Row],[Quantité]]*Tableau13[[#This Row],[Valeur €]])</f>
        <v>1878.1312499999999</v>
      </c>
      <c r="L126" s="4"/>
      <c r="M126" s="4" t="e">
        <f>#REF!*1.3</f>
        <v>#REF!</v>
      </c>
    </row>
    <row r="127" spans="1:13" x14ac:dyDescent="0.25">
      <c r="A127" s="23" t="s">
        <v>61</v>
      </c>
      <c r="B127" s="23">
        <v>2940</v>
      </c>
      <c r="C127" s="23" t="s">
        <v>62</v>
      </c>
      <c r="D127" s="4">
        <v>1</v>
      </c>
      <c r="E127" s="4">
        <v>0</v>
      </c>
      <c r="F127" s="14">
        <v>1</v>
      </c>
      <c r="G127" s="4">
        <v>0</v>
      </c>
      <c r="H127" s="24">
        <v>50.2</v>
      </c>
      <c r="I127" s="15">
        <v>50.2</v>
      </c>
      <c r="J127" s="19"/>
      <c r="K127" s="16">
        <f>IF(Tableau13[[#This Row],[Valeur CHF ]]&gt;0,Tableau13[[#This Row],[Quantité]]*Tableau13[[#This Row],[Valeur]],Tableau13[[#This Row],[Quantité]]*Tableau13[[#This Row],[Valeur €]])</f>
        <v>50.2</v>
      </c>
      <c r="L127" s="4"/>
      <c r="M127" s="4" t="e">
        <f>#REF!*1.3</f>
        <v>#REF!</v>
      </c>
    </row>
    <row r="128" spans="1:13" x14ac:dyDescent="0.25">
      <c r="A128" s="23" t="s">
        <v>287</v>
      </c>
      <c r="B128" s="23">
        <v>3599</v>
      </c>
      <c r="C128" s="23" t="s">
        <v>288</v>
      </c>
      <c r="D128" s="4">
        <v>59</v>
      </c>
      <c r="E128" s="4">
        <v>0</v>
      </c>
      <c r="F128" s="14">
        <v>59</v>
      </c>
      <c r="G128" s="4">
        <v>0</v>
      </c>
      <c r="H128" s="24">
        <v>32.590625000000003</v>
      </c>
      <c r="I128" s="15">
        <v>32.590625000000003</v>
      </c>
      <c r="J128" s="19"/>
      <c r="K128" s="16">
        <f>IF(Tableau13[[#This Row],[Valeur CHF ]]&gt;0,Tableau13[[#This Row],[Quantité]]*Tableau13[[#This Row],[Valeur]],Tableau13[[#This Row],[Quantité]]*Tableau13[[#This Row],[Valeur €]])</f>
        <v>1922.8468750000002</v>
      </c>
      <c r="L128" s="4"/>
      <c r="M128" s="4" t="e">
        <f>#REF!*1.3</f>
        <v>#REF!</v>
      </c>
    </row>
    <row r="129" spans="1:13" hidden="1" x14ac:dyDescent="0.25">
      <c r="A129" s="4" t="s">
        <v>323</v>
      </c>
      <c r="B129" s="4">
        <v>3536</v>
      </c>
      <c r="C129" s="4" t="s">
        <v>324</v>
      </c>
      <c r="D129" s="4">
        <v>0</v>
      </c>
      <c r="E129" s="4">
        <v>0</v>
      </c>
      <c r="F129" s="10">
        <v>0</v>
      </c>
      <c r="G129" s="4">
        <v>-9</v>
      </c>
      <c r="J129" s="19"/>
      <c r="K129" s="12">
        <f>IF(Tableau13[[#This Row],[Valeur CHF ]]&gt;0,Tableau13[[#This Row],[Quantité]]*Tableau13[[#This Row],[Valeur]],Tableau13[[#This Row],[Quantité]]*Tableau13[[#This Row],[Valeur €]])</f>
        <v>0</v>
      </c>
      <c r="L129" s="4"/>
      <c r="M129" s="4" t="e">
        <f>#REF!*1.3</f>
        <v>#REF!</v>
      </c>
    </row>
    <row r="130" spans="1:13" x14ac:dyDescent="0.25">
      <c r="A130" s="23" t="s">
        <v>40</v>
      </c>
      <c r="B130" s="23">
        <v>1442</v>
      </c>
      <c r="C130" s="23" t="s">
        <v>41</v>
      </c>
      <c r="D130" s="4" t="s">
        <v>42</v>
      </c>
      <c r="E130" s="4">
        <v>0</v>
      </c>
      <c r="F130" s="14">
        <v>14</v>
      </c>
      <c r="G130" s="4">
        <v>0</v>
      </c>
      <c r="H130" s="24">
        <v>159</v>
      </c>
      <c r="I130" s="15">
        <v>159</v>
      </c>
      <c r="J130" s="19"/>
      <c r="K130" s="16">
        <f>IF(Tableau13[[#This Row],[Valeur CHF ]]&gt;0,Tableau13[[#This Row],[Quantité]]*Tableau13[[#This Row],[Valeur]],Tableau13[[#This Row],[Quantité]]*Tableau13[[#This Row],[Valeur €]])</f>
        <v>2226</v>
      </c>
      <c r="L130" s="4"/>
      <c r="M130" s="4" t="e">
        <f>#REF!*1.3</f>
        <v>#REF!</v>
      </c>
    </row>
    <row r="131" spans="1:13" hidden="1" x14ac:dyDescent="0.25">
      <c r="A131" s="4" t="s">
        <v>315</v>
      </c>
      <c r="B131" s="4">
        <v>3475</v>
      </c>
      <c r="C131" s="4" t="s">
        <v>316</v>
      </c>
      <c r="D131" s="4">
        <v>0</v>
      </c>
      <c r="E131" s="4">
        <v>0</v>
      </c>
      <c r="F131" s="10">
        <v>0</v>
      </c>
      <c r="G131" s="4">
        <v>-1</v>
      </c>
      <c r="H131" s="11">
        <v>125.95</v>
      </c>
      <c r="I131" s="11">
        <v>125.95</v>
      </c>
      <c r="J131" s="19"/>
      <c r="K131" s="12">
        <f>IF(Tableau13[[#This Row],[Valeur CHF ]]&gt;0,Tableau13[[#This Row],[Quantité]]*Tableau13[[#This Row],[Valeur]],Tableau13[[#This Row],[Quantité]]*Tableau13[[#This Row],[Valeur €]])</f>
        <v>0</v>
      </c>
      <c r="L131" s="4"/>
      <c r="M131" s="4" t="e">
        <f>#REF!*1.3</f>
        <v>#REF!</v>
      </c>
    </row>
    <row r="132" spans="1:13" x14ac:dyDescent="0.25">
      <c r="A132" s="23" t="s">
        <v>22</v>
      </c>
      <c r="B132" s="23">
        <v>1912</v>
      </c>
      <c r="C132" s="23" t="s">
        <v>23</v>
      </c>
      <c r="D132" s="4" t="s">
        <v>24</v>
      </c>
      <c r="E132" s="4">
        <v>0</v>
      </c>
      <c r="F132" s="14">
        <v>5</v>
      </c>
      <c r="G132" s="4">
        <v>0</v>
      </c>
      <c r="H132" s="24">
        <v>195.9</v>
      </c>
      <c r="I132" s="15">
        <v>195.9</v>
      </c>
      <c r="J132" s="19"/>
      <c r="K132" s="16">
        <f>IF(Tableau13[[#This Row],[Valeur CHF ]]&gt;0,Tableau13[[#This Row],[Quantité]]*Tableau13[[#This Row],[Valeur]],Tableau13[[#This Row],[Quantité]]*Tableau13[[#This Row],[Valeur €]])</f>
        <v>979.5</v>
      </c>
      <c r="L132" s="4"/>
      <c r="M132" s="4" t="e">
        <f>#REF!*1.3</f>
        <v>#REF!</v>
      </c>
    </row>
    <row r="133" spans="1:13" x14ac:dyDescent="0.25">
      <c r="A133" s="23" t="s">
        <v>25</v>
      </c>
      <c r="B133" s="23">
        <v>1666</v>
      </c>
      <c r="C133" s="23" t="s">
        <v>26</v>
      </c>
      <c r="D133" s="4" t="s">
        <v>27</v>
      </c>
      <c r="E133" s="4">
        <v>0</v>
      </c>
      <c r="F133" s="14">
        <v>10</v>
      </c>
      <c r="G133" s="4">
        <v>0</v>
      </c>
      <c r="H133" s="24">
        <v>182</v>
      </c>
      <c r="I133" s="15">
        <v>182</v>
      </c>
      <c r="J133" s="19"/>
      <c r="K133" s="16">
        <f>IF(Tableau13[[#This Row],[Valeur CHF ]]&gt;0,Tableau13[[#This Row],[Quantité]]*Tableau13[[#This Row],[Valeur]],Tableau13[[#This Row],[Quantité]]*Tableau13[[#This Row],[Valeur €]])</f>
        <v>1820</v>
      </c>
      <c r="L133" s="4"/>
      <c r="M133" s="4" t="e">
        <f>#REF!*1.3</f>
        <v>#REF!</v>
      </c>
    </row>
    <row r="134" spans="1:13" hidden="1" x14ac:dyDescent="0.25">
      <c r="A134" s="4" t="s">
        <v>372</v>
      </c>
      <c r="B134" s="4">
        <v>2955</v>
      </c>
      <c r="C134" s="4" t="s">
        <v>373</v>
      </c>
      <c r="D134" s="4">
        <v>0</v>
      </c>
      <c r="E134" s="4">
        <v>0</v>
      </c>
      <c r="F134" s="10">
        <v>0</v>
      </c>
      <c r="G134" s="4">
        <v>-15</v>
      </c>
      <c r="H134" s="11">
        <v>211.78304348</v>
      </c>
      <c r="I134" s="11">
        <v>211.78304348</v>
      </c>
      <c r="J134" s="19"/>
      <c r="K134" s="12">
        <f>IF(Tableau13[[#This Row],[Valeur CHF ]]&gt;0,Tableau13[[#This Row],[Quantité]]*Tableau13[[#This Row],[Valeur]],Tableau13[[#This Row],[Quantité]]*Tableau13[[#This Row],[Valeur €]])</f>
        <v>0</v>
      </c>
      <c r="L134" s="4"/>
      <c r="M134" s="4" t="e">
        <f>#REF!*1.3</f>
        <v>#REF!</v>
      </c>
    </row>
    <row r="135" spans="1:13" x14ac:dyDescent="0.25">
      <c r="A135" s="23" t="s">
        <v>376</v>
      </c>
      <c r="B135" s="23">
        <v>3396</v>
      </c>
      <c r="C135" s="23" t="s">
        <v>377</v>
      </c>
      <c r="D135" s="4">
        <v>0</v>
      </c>
      <c r="E135" s="4">
        <v>18</v>
      </c>
      <c r="F135" s="14">
        <v>18</v>
      </c>
      <c r="G135" s="4">
        <v>-30</v>
      </c>
      <c r="H135" s="24">
        <v>138.95096774000001</v>
      </c>
      <c r="I135" s="15">
        <v>138.95096774000001</v>
      </c>
      <c r="J135" s="19"/>
      <c r="K135" s="16">
        <f>IF(Tableau13[[#This Row],[Valeur CHF ]]&gt;0,Tableau13[[#This Row],[Quantité]]*Tableau13[[#This Row],[Valeur]],Tableau13[[#This Row],[Quantité]]*Tableau13[[#This Row],[Valeur €]])</f>
        <v>2501.1174193200004</v>
      </c>
      <c r="L135" s="4"/>
      <c r="M135" s="4" t="e">
        <f>#REF!*1.3</f>
        <v>#REF!</v>
      </c>
    </row>
    <row r="136" spans="1:13" x14ac:dyDescent="0.25">
      <c r="A136" s="23" t="s">
        <v>241</v>
      </c>
      <c r="B136" s="23">
        <v>918</v>
      </c>
      <c r="C136" s="23" t="s">
        <v>242</v>
      </c>
      <c r="D136" s="4" t="s">
        <v>195</v>
      </c>
      <c r="E136" s="4">
        <v>0</v>
      </c>
      <c r="F136" s="14">
        <v>9</v>
      </c>
      <c r="G136" s="4">
        <v>0</v>
      </c>
      <c r="H136" s="24">
        <v>34.673999999999999</v>
      </c>
      <c r="I136" s="15">
        <v>34.673999999999999</v>
      </c>
      <c r="J136" s="19"/>
      <c r="K136" s="16">
        <f>IF(Tableau13[[#This Row],[Valeur CHF ]]&gt;0,Tableau13[[#This Row],[Quantité]]*Tableau13[[#This Row],[Valeur]],Tableau13[[#This Row],[Quantité]]*Tableau13[[#This Row],[Valeur €]])</f>
        <v>312.06599999999997</v>
      </c>
      <c r="L136" s="4"/>
      <c r="M136" s="4" t="e">
        <f>#REF!*1.3</f>
        <v>#REF!</v>
      </c>
    </row>
    <row r="137" spans="1:13" hidden="1" x14ac:dyDescent="0.25">
      <c r="A137" s="4" t="s">
        <v>351</v>
      </c>
      <c r="B137" s="4">
        <v>3560</v>
      </c>
      <c r="C137" s="4" t="s">
        <v>352</v>
      </c>
      <c r="D137" s="4">
        <v>0</v>
      </c>
      <c r="E137" s="4">
        <v>0</v>
      </c>
      <c r="F137" s="10">
        <v>0</v>
      </c>
      <c r="G137" s="4">
        <v>-18</v>
      </c>
      <c r="J137" s="19"/>
      <c r="K137" s="12">
        <f>IF(Tableau13[[#This Row],[Valeur CHF ]]&gt;0,Tableau13[[#This Row],[Quantité]]*Tableau13[[#This Row],[Valeur]],Tableau13[[#This Row],[Quantité]]*Tableau13[[#This Row],[Valeur €]])</f>
        <v>0</v>
      </c>
      <c r="L137" s="4"/>
      <c r="M137" s="4" t="e">
        <f>#REF!*1.3</f>
        <v>#REF!</v>
      </c>
    </row>
    <row r="138" spans="1:13" x14ac:dyDescent="0.25">
      <c r="A138" s="23" t="s">
        <v>333</v>
      </c>
      <c r="B138" s="23">
        <v>2445</v>
      </c>
      <c r="C138" s="23" t="s">
        <v>334</v>
      </c>
      <c r="D138" s="4">
        <v>21</v>
      </c>
      <c r="E138" s="4">
        <v>0</v>
      </c>
      <c r="F138" s="14">
        <v>21</v>
      </c>
      <c r="G138" s="4">
        <v>-62</v>
      </c>
      <c r="H138" s="24">
        <v>2</v>
      </c>
      <c r="I138" s="19"/>
      <c r="J138" s="19">
        <v>2</v>
      </c>
      <c r="K138" s="16">
        <f>IF(Tableau13[[#This Row],[Valeur CHF ]]&gt;0,Tableau13[[#This Row],[Quantité]]*Tableau13[[#This Row],[Valeur]],Tableau13[[#This Row],[Quantité]]*Tableau13[[#This Row],[Valeur €]])</f>
        <v>42</v>
      </c>
      <c r="L138" s="4"/>
      <c r="M138" s="4" t="e">
        <f>#REF!*1.3</f>
        <v>#REF!</v>
      </c>
    </row>
    <row r="139" spans="1:13" x14ac:dyDescent="0.25">
      <c r="A139" s="23" t="s">
        <v>335</v>
      </c>
      <c r="B139" s="23">
        <v>3035</v>
      </c>
      <c r="C139" s="23" t="s">
        <v>336</v>
      </c>
      <c r="D139" s="4" t="s">
        <v>195</v>
      </c>
      <c r="E139" s="4">
        <v>0</v>
      </c>
      <c r="F139" s="14">
        <v>9</v>
      </c>
      <c r="G139" s="4">
        <v>0</v>
      </c>
      <c r="H139" s="24">
        <v>10.89</v>
      </c>
      <c r="I139" s="15">
        <v>10.89</v>
      </c>
      <c r="J139" s="19"/>
      <c r="K139" s="16">
        <f>IF(Tableau13[[#This Row],[Valeur CHF ]]&gt;0,Tableau13[[#This Row],[Quantité]]*Tableau13[[#This Row],[Valeur]],Tableau13[[#This Row],[Quantité]]*Tableau13[[#This Row],[Valeur €]])</f>
        <v>98.01</v>
      </c>
      <c r="L139" s="4"/>
      <c r="M139" s="4" t="e">
        <f>#REF!*1.3</f>
        <v>#REF!</v>
      </c>
    </row>
    <row r="140" spans="1:13" x14ac:dyDescent="0.25">
      <c r="A140" s="23" t="s">
        <v>370</v>
      </c>
      <c r="B140" s="23">
        <v>3553</v>
      </c>
      <c r="C140" s="23" t="s">
        <v>371</v>
      </c>
      <c r="D140" s="4" t="s">
        <v>17</v>
      </c>
      <c r="E140" s="4">
        <v>0</v>
      </c>
      <c r="F140" s="14">
        <v>6</v>
      </c>
      <c r="G140" s="4">
        <v>1</v>
      </c>
      <c r="H140" s="24">
        <v>3.1739999999999999</v>
      </c>
      <c r="I140" s="15">
        <v>3.1739999999999999</v>
      </c>
      <c r="J140" s="19"/>
      <c r="K140" s="16">
        <f>IF(Tableau13[[#This Row],[Valeur CHF ]]&gt;0,Tableau13[[#This Row],[Quantité]]*Tableau13[[#This Row],[Valeur]],Tableau13[[#This Row],[Quantité]]*Tableau13[[#This Row],[Valeur €]])</f>
        <v>19.044</v>
      </c>
      <c r="L140" s="4"/>
      <c r="M140" s="4" t="e">
        <f>#REF!*1.3</f>
        <v>#REF!</v>
      </c>
    </row>
    <row r="141" spans="1:13" x14ac:dyDescent="0.25">
      <c r="A141" s="23" t="s">
        <v>337</v>
      </c>
      <c r="B141" s="23">
        <v>2461</v>
      </c>
      <c r="C141" s="23" t="s">
        <v>338</v>
      </c>
      <c r="D141" s="4">
        <v>46</v>
      </c>
      <c r="E141" s="4">
        <v>0</v>
      </c>
      <c r="F141" s="14">
        <v>46</v>
      </c>
      <c r="G141" s="4">
        <v>-2</v>
      </c>
      <c r="H141" s="24">
        <v>2.6923913000000002</v>
      </c>
      <c r="I141" s="15">
        <v>2.6923913000000002</v>
      </c>
      <c r="J141" s="15"/>
      <c r="K141" s="16">
        <f>IF(Tableau13[[#This Row],[Valeur CHF ]]&gt;0,Tableau13[[#This Row],[Quantité]]*Tableau13[[#This Row],[Valeur]],Tableau13[[#This Row],[Quantité]]*Tableau13[[#This Row],[Valeur €]])</f>
        <v>123.84999980000001</v>
      </c>
      <c r="L141" s="4"/>
      <c r="M141" s="4" t="e">
        <f>#REF!*1.3</f>
        <v>#REF!</v>
      </c>
    </row>
    <row r="142" spans="1:13" x14ac:dyDescent="0.25">
      <c r="A142" s="23" t="s">
        <v>284</v>
      </c>
      <c r="B142" s="23">
        <v>3761</v>
      </c>
      <c r="C142" s="23" t="s">
        <v>285</v>
      </c>
      <c r="D142" s="4" t="s">
        <v>286</v>
      </c>
      <c r="E142" s="4">
        <v>0</v>
      </c>
      <c r="F142" s="14">
        <v>12</v>
      </c>
      <c r="G142" s="4">
        <v>0</v>
      </c>
      <c r="H142" s="24">
        <v>149</v>
      </c>
      <c r="I142" s="15">
        <v>149</v>
      </c>
      <c r="J142" s="15"/>
      <c r="K142" s="16">
        <f>IF(Tableau13[[#This Row],[Valeur CHF ]]&gt;0,Tableau13[[#This Row],[Quantité]]*Tableau13[[#This Row],[Valeur]],Tableau13[[#This Row],[Quantité]]*Tableau13[[#This Row],[Valeur €]])</f>
        <v>1788</v>
      </c>
      <c r="L142" s="4"/>
      <c r="M142" s="4" t="e">
        <f>#REF!*1.3</f>
        <v>#REF!</v>
      </c>
    </row>
    <row r="143" spans="1:13" x14ac:dyDescent="0.25">
      <c r="A143" s="23" t="s">
        <v>357</v>
      </c>
      <c r="B143" s="23">
        <v>3680</v>
      </c>
      <c r="C143" s="23" t="s">
        <v>358</v>
      </c>
      <c r="D143" s="4" t="s">
        <v>48</v>
      </c>
      <c r="E143" s="4">
        <v>0</v>
      </c>
      <c r="F143" s="14">
        <v>1</v>
      </c>
      <c r="G143" s="4">
        <v>0</v>
      </c>
      <c r="H143" s="24">
        <v>2319.9</v>
      </c>
      <c r="I143" s="15">
        <v>2319.9</v>
      </c>
      <c r="J143" s="15"/>
      <c r="K143" s="16">
        <f>IF(Tableau13[[#This Row],[Valeur CHF ]]&gt;0,Tableau13[[#This Row],[Quantité]]*Tableau13[[#This Row],[Valeur]],Tableau13[[#This Row],[Quantité]]*Tableau13[[#This Row],[Valeur €]])</f>
        <v>2319.9</v>
      </c>
      <c r="L143" s="4"/>
      <c r="M143" s="4" t="e">
        <f>#REF!*1.3</f>
        <v>#REF!</v>
      </c>
    </row>
    <row r="144" spans="1:13" x14ac:dyDescent="0.25">
      <c r="A144" s="23" t="s">
        <v>170</v>
      </c>
      <c r="B144" s="23">
        <v>3051</v>
      </c>
      <c r="C144" s="23" t="s">
        <v>171</v>
      </c>
      <c r="D144" s="4" t="s">
        <v>27</v>
      </c>
      <c r="E144" s="4">
        <v>0</v>
      </c>
      <c r="F144" s="14">
        <v>10</v>
      </c>
      <c r="G144" s="4">
        <v>1</v>
      </c>
      <c r="H144" s="24">
        <v>260.01666667000001</v>
      </c>
      <c r="I144" s="15">
        <v>260.01666667000001</v>
      </c>
      <c r="J144" s="15"/>
      <c r="K144" s="16">
        <f>IF(Tableau13[[#This Row],[Valeur CHF ]]&gt;0,Tableau13[[#This Row],[Quantité]]*Tableau13[[#This Row],[Valeur]],Tableau13[[#This Row],[Quantité]]*Tableau13[[#This Row],[Valeur €]])</f>
        <v>2600.1666667</v>
      </c>
      <c r="L144" s="4"/>
      <c r="M144" s="4" t="e">
        <f>#REF!*1.3</f>
        <v>#REF!</v>
      </c>
    </row>
    <row r="145" spans="1:13" x14ac:dyDescent="0.25">
      <c r="A145" s="23" t="s">
        <v>93</v>
      </c>
      <c r="B145" s="23">
        <v>1973</v>
      </c>
      <c r="C145" s="23" t="s">
        <v>94</v>
      </c>
      <c r="D145" s="4" t="s">
        <v>78</v>
      </c>
      <c r="E145" s="4">
        <v>0</v>
      </c>
      <c r="F145" s="14">
        <v>20</v>
      </c>
      <c r="G145" s="4">
        <v>0</v>
      </c>
      <c r="H145" s="24">
        <v>32.949664290000001</v>
      </c>
      <c r="I145" s="15">
        <v>32.949664290000001</v>
      </c>
      <c r="J145" s="15"/>
      <c r="K145" s="16">
        <f>IF(Tableau13[[#This Row],[Valeur CHF ]]&gt;0,Tableau13[[#This Row],[Quantité]]*Tableau13[[#This Row],[Valeur]],Tableau13[[#This Row],[Quantité]]*Tableau13[[#This Row],[Valeur €]])</f>
        <v>658.99328579999997</v>
      </c>
      <c r="L145" s="4"/>
      <c r="M145" s="4" t="e">
        <f>#REF!*1.3</f>
        <v>#REF!</v>
      </c>
    </row>
    <row r="146" spans="1:13" x14ac:dyDescent="0.25">
      <c r="A146" s="23" t="s">
        <v>95</v>
      </c>
      <c r="B146" s="23">
        <v>1732</v>
      </c>
      <c r="C146" s="23" t="s">
        <v>96</v>
      </c>
      <c r="D146" s="4" t="s">
        <v>97</v>
      </c>
      <c r="E146" s="4">
        <v>0</v>
      </c>
      <c r="F146" s="14">
        <v>44</v>
      </c>
      <c r="G146" s="4">
        <v>0</v>
      </c>
      <c r="H146" s="24">
        <v>41.674250000000001</v>
      </c>
      <c r="I146" s="15">
        <v>41.674250000000001</v>
      </c>
      <c r="J146" s="15"/>
      <c r="K146" s="16">
        <f>IF(Tableau13[[#This Row],[Valeur CHF ]]&gt;0,Tableau13[[#This Row],[Quantité]]*Tableau13[[#This Row],[Valeur]],Tableau13[[#This Row],[Quantité]]*Tableau13[[#This Row],[Valeur €]])</f>
        <v>1833.6669999999999</v>
      </c>
      <c r="L146" s="4"/>
      <c r="M146" s="4" t="e">
        <f>#REF!*1.3</f>
        <v>#REF!</v>
      </c>
    </row>
    <row r="147" spans="1:13" x14ac:dyDescent="0.25">
      <c r="A147" s="23" t="s">
        <v>272</v>
      </c>
      <c r="B147" s="23">
        <v>2765</v>
      </c>
      <c r="C147" s="23" t="s">
        <v>273</v>
      </c>
      <c r="D147" s="4" t="s">
        <v>274</v>
      </c>
      <c r="E147" s="4">
        <v>0</v>
      </c>
      <c r="F147" s="14">
        <v>103</v>
      </c>
      <c r="G147" s="4">
        <v>0</v>
      </c>
      <c r="H147" s="24">
        <v>148.25253749999999</v>
      </c>
      <c r="I147" s="15">
        <v>148.25253749999999</v>
      </c>
      <c r="J147" s="15"/>
      <c r="K147" s="16">
        <f>IF(Tableau13[[#This Row],[Valeur CHF ]]&gt;0,Tableau13[[#This Row],[Quantité]]*Tableau13[[#This Row],[Valeur]],Tableau13[[#This Row],[Quantité]]*Tableau13[[#This Row],[Valeur €]])</f>
        <v>15270.011362499999</v>
      </c>
      <c r="L147" s="4"/>
      <c r="M147" s="4" t="e">
        <f>#REF!*1.3</f>
        <v>#REF!</v>
      </c>
    </row>
    <row r="148" spans="1:13" x14ac:dyDescent="0.25">
      <c r="A148" s="23" t="s">
        <v>275</v>
      </c>
      <c r="B148" s="23">
        <v>3273</v>
      </c>
      <c r="C148" s="23" t="s">
        <v>273</v>
      </c>
      <c r="D148" s="4" t="s">
        <v>276</v>
      </c>
      <c r="E148" s="4">
        <v>0</v>
      </c>
      <c r="F148" s="14">
        <v>30</v>
      </c>
      <c r="G148" s="4">
        <v>0</v>
      </c>
      <c r="H148" s="24">
        <v>148.25253749999999</v>
      </c>
      <c r="I148" s="15">
        <v>148.25253749999999</v>
      </c>
      <c r="J148" s="15"/>
      <c r="K148" s="16">
        <f>IF(Tableau13[[#This Row],[Valeur CHF ]]&gt;0,Tableau13[[#This Row],[Quantité]]*Tableau13[[#This Row],[Valeur]],Tableau13[[#This Row],[Quantité]]*Tableau13[[#This Row],[Valeur €]])</f>
        <v>4447.5761249999996</v>
      </c>
      <c r="L148" s="4"/>
      <c r="M148" s="4" t="e">
        <f>#REF!*1.3</f>
        <v>#REF!</v>
      </c>
    </row>
    <row r="149" spans="1:13" x14ac:dyDescent="0.25">
      <c r="A149" s="23" t="s">
        <v>378</v>
      </c>
      <c r="B149" s="23">
        <v>758</v>
      </c>
      <c r="C149" s="23" t="s">
        <v>379</v>
      </c>
      <c r="D149" s="4">
        <v>1</v>
      </c>
      <c r="E149" s="4">
        <v>0</v>
      </c>
      <c r="F149" s="14">
        <v>1</v>
      </c>
      <c r="G149" s="4">
        <v>-1</v>
      </c>
      <c r="H149" s="24">
        <v>17.774999999999999</v>
      </c>
      <c r="I149" s="15">
        <v>17.774999999999999</v>
      </c>
      <c r="J149" s="15"/>
      <c r="K149" s="16">
        <f>IF(Tableau13[[#This Row],[Valeur CHF ]]&gt;0,Tableau13[[#This Row],[Quantité]]*Tableau13[[#This Row],[Valeur]],Tableau13[[#This Row],[Quantité]]*Tableau13[[#This Row],[Valeur €]])</f>
        <v>17.774999999999999</v>
      </c>
      <c r="L149" s="4"/>
      <c r="M149" s="4" t="e">
        <f>#REF!*1.3</f>
        <v>#REF!</v>
      </c>
    </row>
    <row r="150" spans="1:13" hidden="1" x14ac:dyDescent="0.25">
      <c r="A150" s="4" t="s">
        <v>368</v>
      </c>
      <c r="B150" s="4">
        <v>812</v>
      </c>
      <c r="C150" s="4" t="s">
        <v>369</v>
      </c>
      <c r="D150" s="4">
        <v>0</v>
      </c>
      <c r="E150" s="4">
        <v>0</v>
      </c>
      <c r="F150" s="10">
        <v>0</v>
      </c>
      <c r="G150" s="4">
        <v>-2</v>
      </c>
      <c r="H150" s="11">
        <v>21.047999999999998</v>
      </c>
      <c r="I150" s="11">
        <v>21.047999999999998</v>
      </c>
      <c r="K150" s="12">
        <f>IF(Tableau13[[#This Row],[Valeur CHF ]]&gt;0,Tableau13[[#This Row],[Quantité]]*Tableau13[[#This Row],[Valeur]],Tableau13[[#This Row],[Quantité]]*Tableau13[[#This Row],[Valeur €]])</f>
        <v>0</v>
      </c>
      <c r="L150" s="4"/>
      <c r="M150" s="4" t="e">
        <f>#REF!*1.3</f>
        <v>#REF!</v>
      </c>
    </row>
    <row r="151" spans="1:13" hidden="1" x14ac:dyDescent="0.25">
      <c r="A151" s="4" t="s">
        <v>374</v>
      </c>
      <c r="B151" s="4">
        <v>795</v>
      </c>
      <c r="C151" s="4" t="s">
        <v>375</v>
      </c>
      <c r="D151" s="4">
        <v>0</v>
      </c>
      <c r="E151" s="4">
        <v>0</v>
      </c>
      <c r="F151" s="10">
        <v>0</v>
      </c>
      <c r="G151" s="4">
        <v>0</v>
      </c>
      <c r="H151" s="11">
        <v>55.62</v>
      </c>
      <c r="I151" s="11">
        <v>55.62</v>
      </c>
      <c r="K151" s="12">
        <f>IF(Tableau13[[#This Row],[Valeur CHF ]]&gt;0,Tableau13[[#This Row],[Quantité]]*Tableau13[[#This Row],[Valeur]],Tableau13[[#This Row],[Quantité]]*Tableau13[[#This Row],[Valeur €]])</f>
        <v>0</v>
      </c>
      <c r="L151" s="4"/>
      <c r="M151" s="4" t="e">
        <f>#REF!*1.3</f>
        <v>#REF!</v>
      </c>
    </row>
    <row r="152" spans="1:13" x14ac:dyDescent="0.25">
      <c r="A152" s="23" t="s">
        <v>260</v>
      </c>
      <c r="B152" s="23">
        <v>2242</v>
      </c>
      <c r="C152" s="23" t="s">
        <v>261</v>
      </c>
      <c r="D152" s="4">
        <v>29</v>
      </c>
      <c r="E152" s="4">
        <v>0</v>
      </c>
      <c r="F152" s="14">
        <v>29</v>
      </c>
      <c r="G152" s="4">
        <v>0</v>
      </c>
      <c r="H152" s="24">
        <v>86.047133329999994</v>
      </c>
      <c r="I152" s="15">
        <v>86.047133329999994</v>
      </c>
      <c r="J152" s="15"/>
      <c r="K152" s="16">
        <f>IF(Tableau13[[#This Row],[Valeur CHF ]]&gt;0,Tableau13[[#This Row],[Quantité]]*Tableau13[[#This Row],[Valeur]],Tableau13[[#This Row],[Quantité]]*Tableau13[[#This Row],[Valeur €]])</f>
        <v>2495.3668665699997</v>
      </c>
      <c r="L152" s="4"/>
      <c r="M152" s="4" t="e">
        <f>#REF!*1.3</f>
        <v>#REF!</v>
      </c>
    </row>
    <row r="153" spans="1:13" hidden="1" x14ac:dyDescent="0.25">
      <c r="A153" s="4" t="s">
        <v>262</v>
      </c>
      <c r="B153" s="4">
        <v>3792</v>
      </c>
      <c r="C153" s="4" t="s">
        <v>263</v>
      </c>
      <c r="D153" s="4">
        <v>0</v>
      </c>
      <c r="E153" s="4">
        <v>0</v>
      </c>
      <c r="F153" s="10">
        <v>0</v>
      </c>
      <c r="G153" s="4">
        <v>0</v>
      </c>
      <c r="H153" s="11">
        <v>0</v>
      </c>
      <c r="I153" s="11">
        <v>0</v>
      </c>
      <c r="K153" s="12">
        <f>IF(Tableau13[[#This Row],[Valeur CHF ]]&gt;0,Tableau13[[#This Row],[Quantité]]*Tableau13[[#This Row],[Valeur]],Tableau13[[#This Row],[Quantité]]*Tableau13[[#This Row],[Valeur €]])</f>
        <v>0</v>
      </c>
      <c r="L153" s="4"/>
      <c r="M153" s="4" t="e">
        <f>#REF!*1.3</f>
        <v>#REF!</v>
      </c>
    </row>
    <row r="154" spans="1:13" x14ac:dyDescent="0.25">
      <c r="A154" s="23" t="s">
        <v>264</v>
      </c>
      <c r="B154" s="23">
        <v>2243</v>
      </c>
      <c r="C154" s="23" t="s">
        <v>265</v>
      </c>
      <c r="D154" s="4">
        <v>14</v>
      </c>
      <c r="E154" s="4">
        <v>0</v>
      </c>
      <c r="F154" s="14">
        <v>14</v>
      </c>
      <c r="G154" s="4">
        <v>-12</v>
      </c>
      <c r="H154" s="24">
        <v>106.50042000000001</v>
      </c>
      <c r="I154" s="15">
        <v>106.50042000000001</v>
      </c>
      <c r="J154" s="15"/>
      <c r="K154" s="16">
        <f>IF(Tableau13[[#This Row],[Valeur CHF ]]&gt;0,Tableau13[[#This Row],[Quantité]]*Tableau13[[#This Row],[Valeur]],Tableau13[[#This Row],[Quantité]]*Tableau13[[#This Row],[Valeur €]])</f>
        <v>1491.0058800000002</v>
      </c>
      <c r="L154" s="4"/>
      <c r="M154" s="4" t="e">
        <f>#REF!*1.3</f>
        <v>#REF!</v>
      </c>
    </row>
    <row r="155" spans="1:13" x14ac:dyDescent="0.25">
      <c r="A155" s="23" t="s">
        <v>218</v>
      </c>
      <c r="B155" s="23">
        <v>2945</v>
      </c>
      <c r="C155" s="23" t="s">
        <v>219</v>
      </c>
      <c r="D155" s="4" t="s">
        <v>204</v>
      </c>
      <c r="E155" s="4">
        <v>0</v>
      </c>
      <c r="F155" s="14">
        <v>2</v>
      </c>
      <c r="G155" s="4">
        <v>0</v>
      </c>
      <c r="H155" s="24">
        <v>47.524799999999999</v>
      </c>
      <c r="I155" s="15">
        <v>47.524799999999999</v>
      </c>
      <c r="J155" s="15"/>
      <c r="K155" s="16">
        <f>IF(Tableau13[[#This Row],[Valeur CHF ]]&gt;0,Tableau13[[#This Row],[Quantité]]*Tableau13[[#This Row],[Valeur]],Tableau13[[#This Row],[Quantité]]*Tableau13[[#This Row],[Valeur €]])</f>
        <v>95.049599999999998</v>
      </c>
      <c r="L155" s="4"/>
      <c r="M155" s="4" t="e">
        <f>#REF!*1.3</f>
        <v>#REF!</v>
      </c>
    </row>
    <row r="156" spans="1:13" x14ac:dyDescent="0.25">
      <c r="A156" s="23" t="s">
        <v>222</v>
      </c>
      <c r="B156" s="23">
        <v>2719</v>
      </c>
      <c r="C156" s="23" t="s">
        <v>223</v>
      </c>
      <c r="D156" s="4" t="s">
        <v>48</v>
      </c>
      <c r="E156" s="4">
        <v>0</v>
      </c>
      <c r="F156" s="14">
        <v>1</v>
      </c>
      <c r="G156" s="4">
        <v>0</v>
      </c>
      <c r="H156" s="24">
        <v>48</v>
      </c>
      <c r="I156" s="19"/>
      <c r="J156" s="19">
        <v>48</v>
      </c>
      <c r="K156" s="16">
        <f>IF(Tableau13[[#This Row],[Valeur CHF ]]&gt;0,Tableau13[[#This Row],[Quantité]]*Tableau13[[#This Row],[Valeur]],Tableau13[[#This Row],[Quantité]]*Tableau13[[#This Row],[Valeur €]])</f>
        <v>48</v>
      </c>
      <c r="L156" s="4"/>
      <c r="M156" s="4" t="e">
        <f>#REF!*1.3</f>
        <v>#REF!</v>
      </c>
    </row>
    <row r="157" spans="1:13" x14ac:dyDescent="0.25">
      <c r="A157" s="23" t="s">
        <v>220</v>
      </c>
      <c r="B157" s="23">
        <v>2100</v>
      </c>
      <c r="C157" s="23" t="s">
        <v>221</v>
      </c>
      <c r="D157" s="4" t="s">
        <v>204</v>
      </c>
      <c r="E157" s="4">
        <v>0</v>
      </c>
      <c r="F157" s="14">
        <v>2</v>
      </c>
      <c r="G157" s="4">
        <v>0</v>
      </c>
      <c r="H157" s="24">
        <v>58.5929</v>
      </c>
      <c r="I157" s="15">
        <v>58.5929</v>
      </c>
      <c r="J157" s="15"/>
      <c r="K157" s="16">
        <f>IF(Tableau13[[#This Row],[Valeur CHF ]]&gt;0,Tableau13[[#This Row],[Quantité]]*Tableau13[[#This Row],[Valeur]],Tableau13[[#This Row],[Quantité]]*Tableau13[[#This Row],[Valeur €]])</f>
        <v>117.1858</v>
      </c>
      <c r="L157" s="4"/>
      <c r="M157" s="4" t="e">
        <f>#REF!*1.3</f>
        <v>#REF!</v>
      </c>
    </row>
    <row r="158" spans="1:13" x14ac:dyDescent="0.25">
      <c r="A158" s="23" t="s">
        <v>252</v>
      </c>
      <c r="B158" s="23">
        <v>2246</v>
      </c>
      <c r="C158" s="23" t="s">
        <v>253</v>
      </c>
      <c r="D158" s="4">
        <v>6</v>
      </c>
      <c r="E158" s="4">
        <v>0</v>
      </c>
      <c r="F158" s="14">
        <v>6</v>
      </c>
      <c r="G158" s="4">
        <v>0</v>
      </c>
      <c r="H158" s="24">
        <v>147.35570000000001</v>
      </c>
      <c r="I158" s="15">
        <v>147.35570000000001</v>
      </c>
      <c r="J158" s="15"/>
      <c r="K158" s="16">
        <f>IF(Tableau13[[#This Row],[Valeur CHF ]]&gt;0,Tableau13[[#This Row],[Quantité]]*Tableau13[[#This Row],[Valeur]],Tableau13[[#This Row],[Quantité]]*Tableau13[[#This Row],[Valeur €]])</f>
        <v>884.13420000000008</v>
      </c>
      <c r="L158" s="4"/>
      <c r="M158" s="4" t="e">
        <f>#REF!*1.3</f>
        <v>#REF!</v>
      </c>
    </row>
    <row r="159" spans="1:13" x14ac:dyDescent="0.25">
      <c r="A159" s="23" t="s">
        <v>211</v>
      </c>
      <c r="B159" s="23">
        <v>3763</v>
      </c>
      <c r="C159" s="23" t="s">
        <v>212</v>
      </c>
      <c r="D159" s="4" t="s">
        <v>48</v>
      </c>
      <c r="E159" s="4">
        <v>0</v>
      </c>
      <c r="F159" s="14">
        <v>1</v>
      </c>
      <c r="G159" s="4">
        <v>0</v>
      </c>
      <c r="H159" s="24">
        <v>595.18420000000003</v>
      </c>
      <c r="I159" s="15">
        <v>595.18420000000003</v>
      </c>
      <c r="J159" s="15"/>
      <c r="K159" s="16">
        <f>IF(Tableau13[[#This Row],[Valeur CHF ]]&gt;0,Tableau13[[#This Row],[Quantité]]*Tableau13[[#This Row],[Valeur]],Tableau13[[#This Row],[Quantité]]*Tableau13[[#This Row],[Valeur €]])</f>
        <v>595.18420000000003</v>
      </c>
      <c r="L159" s="4"/>
      <c r="M159" s="4" t="e">
        <f>#REF!*1.3</f>
        <v>#REF!</v>
      </c>
    </row>
    <row r="160" spans="1:13" x14ac:dyDescent="0.25">
      <c r="A160" s="23" t="s">
        <v>205</v>
      </c>
      <c r="B160" s="23">
        <v>2919</v>
      </c>
      <c r="C160" s="23" t="s">
        <v>206</v>
      </c>
      <c r="D160" s="4">
        <v>1</v>
      </c>
      <c r="E160" s="4">
        <v>0</v>
      </c>
      <c r="F160" s="14">
        <v>1</v>
      </c>
      <c r="G160" s="4">
        <v>1</v>
      </c>
      <c r="H160" s="24">
        <v>46.05</v>
      </c>
      <c r="I160" s="15">
        <v>46.05</v>
      </c>
      <c r="J160" s="15"/>
      <c r="K160" s="16">
        <f>IF(Tableau13[[#This Row],[Valeur CHF ]]&gt;0,Tableau13[[#This Row],[Quantité]]*Tableau13[[#This Row],[Valeur]],Tableau13[[#This Row],[Quantité]]*Tableau13[[#This Row],[Valeur €]])</f>
        <v>46.05</v>
      </c>
      <c r="L160" s="4"/>
      <c r="M160" s="4" t="e">
        <f>#REF!*1.3</f>
        <v>#REF!</v>
      </c>
    </row>
    <row r="161" spans="1:13" x14ac:dyDescent="0.25">
      <c r="A161" s="23" t="s">
        <v>320</v>
      </c>
      <c r="B161" s="23">
        <v>3537</v>
      </c>
      <c r="C161" s="23" t="s">
        <v>321</v>
      </c>
      <c r="D161" s="4" t="s">
        <v>48</v>
      </c>
      <c r="E161" s="4">
        <v>0</v>
      </c>
      <c r="F161" s="14">
        <v>1</v>
      </c>
      <c r="G161" s="4">
        <v>0</v>
      </c>
      <c r="H161" s="24">
        <v>152</v>
      </c>
      <c r="I161" s="19"/>
      <c r="J161" s="19">
        <v>152</v>
      </c>
      <c r="K161" s="16">
        <f>IF(Tableau13[[#This Row],[Valeur CHF ]]&gt;0,Tableau13[[#This Row],[Quantité]]*Tableau13[[#This Row],[Valeur]],Tableau13[[#This Row],[Quantité]]*Tableau13[[#This Row],[Valeur €]])</f>
        <v>152</v>
      </c>
      <c r="L161" s="4"/>
      <c r="M161" s="4" t="e">
        <f>#REF!*1.3</f>
        <v>#REF!</v>
      </c>
    </row>
    <row r="162" spans="1:13" x14ac:dyDescent="0.25">
      <c r="A162" s="23" t="s">
        <v>9</v>
      </c>
      <c r="B162" s="23">
        <v>2985</v>
      </c>
      <c r="C162" s="23" t="s">
        <v>10</v>
      </c>
      <c r="D162" s="4" t="s">
        <v>11</v>
      </c>
      <c r="E162" s="4">
        <v>0</v>
      </c>
      <c r="F162" s="14">
        <v>23</v>
      </c>
      <c r="G162" s="4">
        <v>0</v>
      </c>
      <c r="H162" s="24">
        <v>49.831304350000003</v>
      </c>
      <c r="I162" s="15">
        <v>49.831304350000003</v>
      </c>
      <c r="J162" s="15"/>
      <c r="K162" s="16">
        <f>IF(Tableau13[[#This Row],[Valeur CHF ]]&gt;0,Tableau13[[#This Row],[Quantité]]*Tableau13[[#This Row],[Valeur]],Tableau13[[#This Row],[Quantité]]*Tableau13[[#This Row],[Valeur €]])</f>
        <v>1146.12000005</v>
      </c>
      <c r="L162" s="4"/>
      <c r="M162" s="4" t="e">
        <f>#REF!*1.3</f>
        <v>#REF!</v>
      </c>
    </row>
    <row r="163" spans="1:13" x14ac:dyDescent="0.25">
      <c r="A163" s="23" t="s">
        <v>12</v>
      </c>
      <c r="B163" s="23">
        <v>2984</v>
      </c>
      <c r="C163" s="23" t="s">
        <v>13</v>
      </c>
      <c r="D163" s="4" t="s">
        <v>14</v>
      </c>
      <c r="E163" s="4">
        <v>0</v>
      </c>
      <c r="F163" s="14">
        <v>31</v>
      </c>
      <c r="G163" s="4">
        <v>0</v>
      </c>
      <c r="H163" s="24">
        <v>55.2028125</v>
      </c>
      <c r="I163" s="15">
        <v>55.2028125</v>
      </c>
      <c r="J163" s="15"/>
      <c r="K163" s="16">
        <f>IF(Tableau13[[#This Row],[Valeur CHF ]]&gt;0,Tableau13[[#This Row],[Quantité]]*Tableau13[[#This Row],[Valeur]],Tableau13[[#This Row],[Quantité]]*Tableau13[[#This Row],[Valeur €]])</f>
        <v>1711.2871875000001</v>
      </c>
      <c r="L163" s="4"/>
      <c r="M163" s="4" t="e">
        <f>#REF!*1.3</f>
        <v>#REF!</v>
      </c>
    </row>
    <row r="164" spans="1:13" x14ac:dyDescent="0.25">
      <c r="A164" s="23" t="s">
        <v>325</v>
      </c>
      <c r="B164" s="23">
        <v>3439</v>
      </c>
      <c r="C164" s="23" t="s">
        <v>326</v>
      </c>
      <c r="D164" s="4" t="s">
        <v>48</v>
      </c>
      <c r="E164" s="4">
        <v>0</v>
      </c>
      <c r="F164" s="14">
        <v>1</v>
      </c>
      <c r="G164" s="4">
        <v>0</v>
      </c>
      <c r="H164" s="24">
        <v>56</v>
      </c>
      <c r="I164" s="19"/>
      <c r="J164" s="19">
        <v>56</v>
      </c>
      <c r="K164" s="16">
        <f>IF(Tableau13[[#This Row],[Valeur CHF ]]&gt;0,Tableau13[[#This Row],[Quantité]]*Tableau13[[#This Row],[Valeur]],Tableau13[[#This Row],[Quantité]]*Tableau13[[#This Row],[Valeur €]])</f>
        <v>56</v>
      </c>
      <c r="L164" s="4"/>
      <c r="M164" s="4" t="e">
        <f>#REF!*1.3</f>
        <v>#REF!</v>
      </c>
    </row>
    <row r="165" spans="1:13" x14ac:dyDescent="0.25">
      <c r="A165" s="23" t="s">
        <v>366</v>
      </c>
      <c r="B165" s="23">
        <v>1511</v>
      </c>
      <c r="C165" s="23" t="s">
        <v>367</v>
      </c>
      <c r="D165" s="4">
        <v>82</v>
      </c>
      <c r="E165" s="4">
        <v>0</v>
      </c>
      <c r="F165" s="14">
        <v>83</v>
      </c>
      <c r="G165" s="4">
        <v>-11</v>
      </c>
      <c r="H165" s="24">
        <v>77.948175000000006</v>
      </c>
      <c r="I165" s="15">
        <v>77.948175000000006</v>
      </c>
      <c r="J165" s="15"/>
      <c r="K165" s="16">
        <f>IF(Tableau13[[#This Row],[Valeur CHF ]]&gt;0,Tableau13[[#This Row],[Quantité]]*Tableau13[[#This Row],[Valeur]],Tableau13[[#This Row],[Quantité]]*Tableau13[[#This Row],[Valeur €]])</f>
        <v>6469.6985250000007</v>
      </c>
      <c r="L165" s="4"/>
      <c r="M165" s="4" t="e">
        <f>#REF!*1.3</f>
        <v>#REF!</v>
      </c>
    </row>
    <row r="166" spans="1:13" x14ac:dyDescent="0.25">
      <c r="A166" s="23" t="s">
        <v>248</v>
      </c>
      <c r="B166" s="23">
        <v>2917</v>
      </c>
      <c r="C166" s="23" t="s">
        <v>249</v>
      </c>
      <c r="D166" s="4">
        <v>1</v>
      </c>
      <c r="E166" s="4">
        <v>0</v>
      </c>
      <c r="F166" s="14">
        <v>1</v>
      </c>
      <c r="G166" s="4">
        <v>0</v>
      </c>
      <c r="H166" s="24">
        <v>60.994</v>
      </c>
      <c r="I166" s="19"/>
      <c r="J166" s="19">
        <v>60.994</v>
      </c>
      <c r="K166" s="16">
        <f>IF(Tableau13[[#This Row],[Valeur CHF ]]&gt;0,Tableau13[[#This Row],[Quantité]]*Tableau13[[#This Row],[Valeur]],Tableau13[[#This Row],[Quantité]]*Tableau13[[#This Row],[Valeur €]])</f>
        <v>60.994</v>
      </c>
      <c r="L166" s="4"/>
      <c r="M166" s="4" t="e">
        <f>#REF!*1.3</f>
        <v>#REF!</v>
      </c>
    </row>
    <row r="167" spans="1:13" x14ac:dyDescent="0.25">
      <c r="A167" s="23" t="s">
        <v>250</v>
      </c>
      <c r="B167" s="23">
        <v>2918</v>
      </c>
      <c r="C167" s="23" t="s">
        <v>251</v>
      </c>
      <c r="D167" s="4">
        <v>1</v>
      </c>
      <c r="E167" s="4">
        <v>0</v>
      </c>
      <c r="F167" s="14">
        <v>1</v>
      </c>
      <c r="G167" s="4">
        <v>0</v>
      </c>
      <c r="H167" s="24">
        <v>69.61</v>
      </c>
      <c r="I167" s="15">
        <v>69.61</v>
      </c>
      <c r="J167" s="15"/>
      <c r="K167" s="16">
        <f>IF(Tableau13[[#This Row],[Valeur CHF ]]&gt;0,Tableau13[[#This Row],[Quantité]]*Tableau13[[#This Row],[Valeur]],Tableau13[[#This Row],[Quantité]]*Tableau13[[#This Row],[Valeur €]])</f>
        <v>69.61</v>
      </c>
      <c r="L167" s="4"/>
      <c r="M167" s="4" t="e">
        <f>#REF!*1.3</f>
        <v>#REF!</v>
      </c>
    </row>
    <row r="168" spans="1:13" x14ac:dyDescent="0.25">
      <c r="A168" s="23" t="s">
        <v>65</v>
      </c>
      <c r="B168" s="23">
        <v>1285</v>
      </c>
      <c r="C168" s="23" t="s">
        <v>66</v>
      </c>
      <c r="D168" s="4" t="s">
        <v>67</v>
      </c>
      <c r="E168" s="4">
        <v>0</v>
      </c>
      <c r="F168" s="14">
        <v>67</v>
      </c>
      <c r="G168" s="4">
        <v>0</v>
      </c>
      <c r="H168" s="24">
        <v>75.704700000000003</v>
      </c>
      <c r="I168" s="15">
        <v>75.704700000000003</v>
      </c>
      <c r="J168" s="15"/>
      <c r="K168" s="16">
        <f>IF(Tableau13[[#This Row],[Valeur CHF ]]&gt;0,Tableau13[[#This Row],[Quantité]]*Tableau13[[#This Row],[Valeur]],Tableau13[[#This Row],[Quantité]]*Tableau13[[#This Row],[Valeur €]])</f>
        <v>5072.2148999999999</v>
      </c>
      <c r="L168" s="4"/>
      <c r="M168" s="4" t="e">
        <f>#REF!*1.3</f>
        <v>#REF!</v>
      </c>
    </row>
    <row r="169" spans="1:13" x14ac:dyDescent="0.25">
      <c r="A169" s="23" t="s">
        <v>68</v>
      </c>
      <c r="B169" s="23">
        <v>1500</v>
      </c>
      <c r="C169" s="23" t="s">
        <v>69</v>
      </c>
      <c r="D169" s="4">
        <v>50</v>
      </c>
      <c r="E169" s="4">
        <v>0</v>
      </c>
      <c r="F169" s="14">
        <v>50</v>
      </c>
      <c r="G169" s="4">
        <v>1</v>
      </c>
      <c r="H169" s="24">
        <v>59.266199999999998</v>
      </c>
      <c r="I169" s="15">
        <v>59.266199999999998</v>
      </c>
      <c r="J169" s="15"/>
      <c r="K169" s="16">
        <f>IF(Tableau13[[#This Row],[Valeur CHF ]]&gt;0,Tableau13[[#This Row],[Quantité]]*Tableau13[[#This Row],[Valeur]],Tableau13[[#This Row],[Quantité]]*Tableau13[[#This Row],[Valeur €]])</f>
        <v>2963.31</v>
      </c>
      <c r="L169" s="4"/>
      <c r="M169" s="4" t="e">
        <f>#REF!*1.3</f>
        <v>#REF!</v>
      </c>
    </row>
    <row r="170" spans="1:13" x14ac:dyDescent="0.25">
      <c r="A170" s="23" t="s">
        <v>71</v>
      </c>
      <c r="B170" s="23">
        <v>1221</v>
      </c>
      <c r="C170" s="23" t="s">
        <v>72</v>
      </c>
      <c r="D170" s="4">
        <v>106</v>
      </c>
      <c r="E170" s="4">
        <v>52</v>
      </c>
      <c r="F170" s="14">
        <v>90</v>
      </c>
      <c r="G170" s="4">
        <v>-2</v>
      </c>
      <c r="H170" s="24">
        <v>59.921515280000001</v>
      </c>
      <c r="I170" s="15">
        <v>59.921515280000001</v>
      </c>
      <c r="J170" s="15"/>
      <c r="K170" s="16">
        <f>IF(Tableau13[[#This Row],[Valeur CHF ]]&gt;0,Tableau13[[#This Row],[Quantité]]*Tableau13[[#This Row],[Valeur]],Tableau13[[#This Row],[Quantité]]*Tableau13[[#This Row],[Valeur €]])</f>
        <v>5392.9363751999999</v>
      </c>
      <c r="L170" s="4"/>
      <c r="M170" s="4" t="e">
        <f>#REF!*1.3</f>
        <v>#REF!</v>
      </c>
    </row>
    <row r="171" spans="1:13" x14ac:dyDescent="0.25">
      <c r="A171" s="23" t="s">
        <v>74</v>
      </c>
      <c r="B171" s="23">
        <v>1207</v>
      </c>
      <c r="C171" s="23" t="s">
        <v>75</v>
      </c>
      <c r="D171" s="4">
        <v>42</v>
      </c>
      <c r="E171" s="4">
        <v>24</v>
      </c>
      <c r="F171" s="14">
        <v>66</v>
      </c>
      <c r="G171" s="4">
        <v>0</v>
      </c>
      <c r="H171" s="24">
        <v>67.374779169999996</v>
      </c>
      <c r="I171" s="15">
        <v>67.374779169999996</v>
      </c>
      <c r="J171" s="15"/>
      <c r="K171" s="16">
        <f>IF(Tableau13[[#This Row],[Valeur CHF ]]&gt;0,Tableau13[[#This Row],[Quantité]]*Tableau13[[#This Row],[Valeur]],Tableau13[[#This Row],[Quantité]]*Tableau13[[#This Row],[Valeur €]])</f>
        <v>4446.7354252199993</v>
      </c>
      <c r="L171" s="4"/>
      <c r="M171" s="4" t="e">
        <f>#REF!*1.3</f>
        <v>#REF!</v>
      </c>
    </row>
    <row r="172" spans="1:13" x14ac:dyDescent="0.25">
      <c r="A172" s="23" t="s">
        <v>79</v>
      </c>
      <c r="B172" s="23">
        <v>1799</v>
      </c>
      <c r="C172" s="23" t="s">
        <v>80</v>
      </c>
      <c r="D172" s="4" t="s">
        <v>58</v>
      </c>
      <c r="E172" s="4">
        <v>13</v>
      </c>
      <c r="F172" s="14">
        <v>28</v>
      </c>
      <c r="G172" s="4">
        <v>0</v>
      </c>
      <c r="H172" s="24">
        <v>61.78</v>
      </c>
      <c r="I172" s="15">
        <v>61.78</v>
      </c>
      <c r="J172" s="15"/>
      <c r="K172" s="16">
        <f>IF(Tableau13[[#This Row],[Valeur CHF ]]&gt;0,Tableau13[[#This Row],[Quantité]]*Tableau13[[#This Row],[Valeur]],Tableau13[[#This Row],[Quantité]]*Tableau13[[#This Row],[Valeur €]])</f>
        <v>1729.8400000000001</v>
      </c>
      <c r="L172" s="4"/>
      <c r="M172" s="4" t="e">
        <f>#REF!*1.3</f>
        <v>#REF!</v>
      </c>
    </row>
    <row r="173" spans="1:13" x14ac:dyDescent="0.25">
      <c r="A173" s="23" t="s">
        <v>76</v>
      </c>
      <c r="B173" s="23">
        <v>1286</v>
      </c>
      <c r="C173" s="23" t="s">
        <v>77</v>
      </c>
      <c r="D173" s="4" t="s">
        <v>78</v>
      </c>
      <c r="E173" s="4">
        <v>0</v>
      </c>
      <c r="F173" s="14">
        <v>20</v>
      </c>
      <c r="G173" s="4">
        <v>0</v>
      </c>
      <c r="H173" s="24">
        <v>73.266983330000002</v>
      </c>
      <c r="I173" s="15">
        <v>73.266983330000002</v>
      </c>
      <c r="J173" s="15"/>
      <c r="K173" s="16">
        <f>IF(Tableau13[[#This Row],[Valeur CHF ]]&gt;0,Tableau13[[#This Row],[Quantité]]*Tableau13[[#This Row],[Valeur]],Tableau13[[#This Row],[Quantité]]*Tableau13[[#This Row],[Valeur €]])</f>
        <v>1465.3396666000001</v>
      </c>
      <c r="L173" s="4"/>
      <c r="M173" s="4" t="e">
        <f>#REF!*1.3</f>
        <v>#REF!</v>
      </c>
    </row>
    <row r="174" spans="1:13" x14ac:dyDescent="0.25">
      <c r="A174" s="23" t="s">
        <v>63</v>
      </c>
      <c r="B174" s="23">
        <v>2090</v>
      </c>
      <c r="C174" s="23" t="s">
        <v>64</v>
      </c>
      <c r="D174" s="4">
        <v>46</v>
      </c>
      <c r="E174" s="4">
        <v>0</v>
      </c>
      <c r="F174" s="14">
        <v>46</v>
      </c>
      <c r="G174" s="4">
        <v>2</v>
      </c>
      <c r="H174" s="24">
        <v>41.459046000000001</v>
      </c>
      <c r="I174" s="15">
        <v>41.459046000000001</v>
      </c>
      <c r="J174" s="15"/>
      <c r="K174" s="16">
        <f>IF(Tableau13[[#This Row],[Valeur CHF ]]&gt;0,Tableau13[[#This Row],[Quantité]]*Tableau13[[#This Row],[Valeur]],Tableau13[[#This Row],[Quantité]]*Tableau13[[#This Row],[Valeur €]])</f>
        <v>1907.1161160000001</v>
      </c>
      <c r="L174" s="4"/>
      <c r="M174" s="4" t="e">
        <f>#REF!*1.3</f>
        <v>#REF!</v>
      </c>
    </row>
    <row r="175" spans="1:13" x14ac:dyDescent="0.25">
      <c r="A175" s="23" t="s">
        <v>46</v>
      </c>
      <c r="B175" s="23">
        <v>1035</v>
      </c>
      <c r="C175" s="23" t="s">
        <v>47</v>
      </c>
      <c r="D175" s="4" t="s">
        <v>48</v>
      </c>
      <c r="E175" s="4">
        <v>0</v>
      </c>
      <c r="F175" s="14">
        <v>1</v>
      </c>
      <c r="G175" s="4">
        <v>0</v>
      </c>
      <c r="H175" s="24">
        <v>90.974999999999994</v>
      </c>
      <c r="I175" s="15">
        <v>90.974999999999994</v>
      </c>
      <c r="J175" s="15"/>
      <c r="K175" s="16">
        <f>IF(Tableau13[[#This Row],[Valeur CHF ]]&gt;0,Tableau13[[#This Row],[Quantité]]*Tableau13[[#This Row],[Valeur]],Tableau13[[#This Row],[Quantité]]*Tableau13[[#This Row],[Valeur €]])</f>
        <v>90.974999999999994</v>
      </c>
      <c r="L175" s="4"/>
      <c r="M175" s="4" t="e">
        <f>#REF!*1.3</f>
        <v>#REF!</v>
      </c>
    </row>
    <row r="176" spans="1:13" x14ac:dyDescent="0.25">
      <c r="A176" s="23" t="s">
        <v>49</v>
      </c>
      <c r="B176" s="23">
        <v>3402</v>
      </c>
      <c r="C176" s="23" t="s">
        <v>50</v>
      </c>
      <c r="D176" s="4">
        <v>1</v>
      </c>
      <c r="E176" s="4">
        <v>0</v>
      </c>
      <c r="F176" s="14">
        <v>1</v>
      </c>
      <c r="G176" s="4">
        <v>0</v>
      </c>
      <c r="H176" s="24">
        <v>56.75</v>
      </c>
      <c r="I176" s="15">
        <v>56.75</v>
      </c>
      <c r="J176" s="15"/>
      <c r="K176" s="16">
        <f>IF(Tableau13[[#This Row],[Valeur CHF ]]&gt;0,Tableau13[[#This Row],[Quantité]]*Tableau13[[#This Row],[Valeur]],Tableau13[[#This Row],[Quantité]]*Tableau13[[#This Row],[Valeur €]])</f>
        <v>56.75</v>
      </c>
      <c r="L176" s="4"/>
      <c r="M176" s="4" t="e">
        <f>#REF!*1.3</f>
        <v>#REF!</v>
      </c>
    </row>
    <row r="177" spans="1:13" x14ac:dyDescent="0.25">
      <c r="A177" s="23" t="s">
        <v>59</v>
      </c>
      <c r="B177" s="23">
        <v>3757</v>
      </c>
      <c r="C177" s="23" t="s">
        <v>60</v>
      </c>
      <c r="D177" s="4">
        <v>9</v>
      </c>
      <c r="E177" s="4">
        <v>0</v>
      </c>
      <c r="F177" s="14">
        <v>9</v>
      </c>
      <c r="G177" s="4">
        <v>-2</v>
      </c>
      <c r="H177" s="24">
        <v>52.33</v>
      </c>
      <c r="I177" s="15">
        <v>52.33</v>
      </c>
      <c r="J177" s="15"/>
      <c r="K177" s="16">
        <f>IF(Tableau13[[#This Row],[Valeur CHF ]]&gt;0,Tableau13[[#This Row],[Quantité]]*Tableau13[[#This Row],[Valeur]],Tableau13[[#This Row],[Quantité]]*Tableau13[[#This Row],[Valeur €]])</f>
        <v>470.96999999999997</v>
      </c>
      <c r="L177" s="4"/>
      <c r="M177" s="4" t="e">
        <f>#REF!*1.3</f>
        <v>#REF!</v>
      </c>
    </row>
    <row r="178" spans="1:13" x14ac:dyDescent="0.25">
      <c r="A178" s="23" t="s">
        <v>380</v>
      </c>
      <c r="B178" s="23">
        <v>183</v>
      </c>
      <c r="C178" s="23" t="s">
        <v>381</v>
      </c>
      <c r="D178" s="4">
        <v>38</v>
      </c>
      <c r="E178" s="4">
        <v>18</v>
      </c>
      <c r="F178" s="14">
        <v>56</v>
      </c>
      <c r="G178" s="4">
        <v>28</v>
      </c>
      <c r="H178" s="24">
        <v>23.531153849999999</v>
      </c>
      <c r="I178" s="15">
        <v>23.531153849999999</v>
      </c>
      <c r="J178" s="15"/>
      <c r="K178" s="16">
        <f>IF(Tableau13[[#This Row],[Valeur CHF ]]&gt;0,Tableau13[[#This Row],[Quantité]]*Tableau13[[#This Row],[Valeur]],Tableau13[[#This Row],[Quantité]]*Tableau13[[#This Row],[Valeur €]])</f>
        <v>1317.7446155999999</v>
      </c>
      <c r="L178" s="4"/>
      <c r="M178" s="4" t="e">
        <f>#REF!*1.3</f>
        <v>#REF!</v>
      </c>
    </row>
    <row r="179" spans="1:13" hidden="1" x14ac:dyDescent="0.25">
      <c r="A179" s="4" t="s">
        <v>282</v>
      </c>
      <c r="B179" s="4">
        <v>3605</v>
      </c>
      <c r="C179" s="4" t="s">
        <v>283</v>
      </c>
      <c r="D179" s="4">
        <v>0</v>
      </c>
      <c r="E179" s="4">
        <v>0</v>
      </c>
      <c r="F179" s="10">
        <v>0</v>
      </c>
      <c r="G179" s="4">
        <v>-1</v>
      </c>
      <c r="H179" s="11">
        <v>112.437</v>
      </c>
      <c r="I179" s="11">
        <v>112.437</v>
      </c>
      <c r="K179" s="12">
        <f>IF(Tableau13[[#This Row],[Valeur CHF ]]&gt;0,Tableau13[[#This Row],[Quantité]]*Tableau13[[#This Row],[Valeur]],Tableau13[[#This Row],[Quantité]]*Tableau13[[#This Row],[Valeur €]])</f>
        <v>0</v>
      </c>
      <c r="L179" s="4"/>
      <c r="M179" s="4" t="e">
        <f>#REF!*1.3</f>
        <v>#REF!</v>
      </c>
    </row>
    <row r="180" spans="1:13" x14ac:dyDescent="0.25">
      <c r="A180" s="23" t="s">
        <v>178</v>
      </c>
      <c r="B180" s="23">
        <v>1597</v>
      </c>
      <c r="C180" s="23" t="s">
        <v>179</v>
      </c>
      <c r="D180" s="4">
        <v>0</v>
      </c>
      <c r="E180" s="4">
        <v>64</v>
      </c>
      <c r="F180" s="14">
        <v>64</v>
      </c>
      <c r="G180" s="4">
        <v>0</v>
      </c>
      <c r="H180" s="24">
        <v>119.20128108</v>
      </c>
      <c r="I180" s="15">
        <v>119.20128108</v>
      </c>
      <c r="J180" s="15"/>
      <c r="K180" s="16">
        <f>IF(Tableau13[[#This Row],[Valeur CHF ]]&gt;0,Tableau13[[#This Row],[Quantité]]*Tableau13[[#This Row],[Valeur]],Tableau13[[#This Row],[Quantité]]*Tableau13[[#This Row],[Valeur €]])</f>
        <v>7628.8819891200001</v>
      </c>
      <c r="L180" s="4"/>
      <c r="M180" s="4" t="e">
        <f>#REF!*1.3</f>
        <v>#REF!</v>
      </c>
    </row>
    <row r="181" spans="1:13" x14ac:dyDescent="0.25">
      <c r="A181" s="23" t="s">
        <v>83</v>
      </c>
      <c r="B181" s="23">
        <v>1431</v>
      </c>
      <c r="C181" s="23" t="s">
        <v>84</v>
      </c>
      <c r="D181" s="4">
        <v>0</v>
      </c>
      <c r="E181" s="4">
        <v>18</v>
      </c>
      <c r="F181" s="14">
        <v>18</v>
      </c>
      <c r="G181" s="4">
        <v>0</v>
      </c>
      <c r="H181" s="24">
        <v>92.128163270000002</v>
      </c>
      <c r="I181" s="15">
        <v>92.128163270000002</v>
      </c>
      <c r="J181" s="15"/>
      <c r="K181" s="16">
        <f>IF(Tableau13[[#This Row],[Valeur CHF ]]&gt;0,Tableau13[[#This Row],[Quantité]]*Tableau13[[#This Row],[Valeur]],Tableau13[[#This Row],[Quantité]]*Tableau13[[#This Row],[Valeur €]])</f>
        <v>1658.3069388599999</v>
      </c>
      <c r="L181" s="4"/>
      <c r="M181" s="4" t="e">
        <f>#REF!*1.3</f>
        <v>#REF!</v>
      </c>
    </row>
    <row r="182" spans="1:13" x14ac:dyDescent="0.25">
      <c r="A182" s="23" t="s">
        <v>176</v>
      </c>
      <c r="B182" s="23">
        <v>3458</v>
      </c>
      <c r="C182" s="23" t="s">
        <v>177</v>
      </c>
      <c r="D182" s="4">
        <v>0</v>
      </c>
      <c r="E182" s="4">
        <v>6</v>
      </c>
      <c r="F182" s="14">
        <v>6</v>
      </c>
      <c r="G182" s="4">
        <v>0</v>
      </c>
      <c r="H182" s="24">
        <v>99.83</v>
      </c>
      <c r="I182" s="19"/>
      <c r="J182" s="19">
        <v>99.83</v>
      </c>
      <c r="K182" s="16">
        <f>IF(Tableau13[[#This Row],[Valeur CHF ]]&gt;0,Tableau13[[#This Row],[Quantité]]*Tableau13[[#This Row],[Valeur]],Tableau13[[#This Row],[Quantité]]*Tableau13[[#This Row],[Valeur €]])</f>
        <v>598.98</v>
      </c>
      <c r="L182" s="4"/>
      <c r="M182" s="4" t="e">
        <f>#REF!*1.3</f>
        <v>#REF!</v>
      </c>
    </row>
    <row r="183" spans="1:13" x14ac:dyDescent="0.25">
      <c r="A183" s="23" t="s">
        <v>172</v>
      </c>
      <c r="B183" s="23">
        <v>1222</v>
      </c>
      <c r="C183" s="23" t="s">
        <v>173</v>
      </c>
      <c r="D183" s="4">
        <v>78</v>
      </c>
      <c r="E183" s="4">
        <v>59</v>
      </c>
      <c r="F183" s="14">
        <v>92</v>
      </c>
      <c r="G183" s="4">
        <v>1</v>
      </c>
      <c r="H183" s="24">
        <v>83.264589999999998</v>
      </c>
      <c r="I183" s="15">
        <v>83.264589999999998</v>
      </c>
      <c r="J183" s="15"/>
      <c r="K183" s="16">
        <f>IF(Tableau13[[#This Row],[Valeur CHF ]]&gt;0,Tableau13[[#This Row],[Quantité]]*Tableau13[[#This Row],[Valeur]],Tableau13[[#This Row],[Quantité]]*Tableau13[[#This Row],[Valeur €]])</f>
        <v>7660.3422799999998</v>
      </c>
      <c r="L183" s="4"/>
      <c r="M183" s="4" t="e">
        <f>#REF!*1.3</f>
        <v>#REF!</v>
      </c>
    </row>
    <row r="184" spans="1:13" x14ac:dyDescent="0.25">
      <c r="A184" s="23" t="s">
        <v>174</v>
      </c>
      <c r="B184" s="23">
        <v>2990</v>
      </c>
      <c r="C184" s="23" t="s">
        <v>175</v>
      </c>
      <c r="D184" s="4">
        <v>11</v>
      </c>
      <c r="E184" s="4">
        <v>51</v>
      </c>
      <c r="F184" s="14">
        <v>62</v>
      </c>
      <c r="G184" s="4">
        <v>7</v>
      </c>
      <c r="H184" s="24">
        <v>83.264590909999995</v>
      </c>
      <c r="I184" s="15">
        <v>83.264590909999995</v>
      </c>
      <c r="J184" s="15"/>
      <c r="K184" s="16">
        <f>IF(Tableau13[[#This Row],[Valeur CHF ]]&gt;0,Tableau13[[#This Row],[Quantité]]*Tableau13[[#This Row],[Valeur]],Tableau13[[#This Row],[Quantité]]*Tableau13[[#This Row],[Valeur €]])</f>
        <v>5162.4046364199994</v>
      </c>
      <c r="L184" s="4"/>
      <c r="M184" s="4" t="e">
        <f>#REF!*1.3</f>
        <v>#REF!</v>
      </c>
    </row>
    <row r="185" spans="1:13" x14ac:dyDescent="0.25">
      <c r="A185" s="23" t="s">
        <v>85</v>
      </c>
      <c r="B185" s="23">
        <v>1317</v>
      </c>
      <c r="C185" s="23" t="s">
        <v>86</v>
      </c>
      <c r="D185" s="4" t="s">
        <v>73</v>
      </c>
      <c r="E185" s="4">
        <v>0</v>
      </c>
      <c r="F185" s="14">
        <v>38</v>
      </c>
      <c r="G185" s="4">
        <v>0</v>
      </c>
      <c r="H185" s="24">
        <v>95.41262571</v>
      </c>
      <c r="I185" s="15">
        <v>95.41262571</v>
      </c>
      <c r="J185" s="15"/>
      <c r="K185" s="16">
        <f>IF(Tableau13[[#This Row],[Valeur CHF ]]&gt;0,Tableau13[[#This Row],[Quantité]]*Tableau13[[#This Row],[Valeur]],Tableau13[[#This Row],[Quantité]]*Tableau13[[#This Row],[Valeur €]])</f>
        <v>3625.67977698</v>
      </c>
      <c r="L185" s="4"/>
      <c r="M185" s="4" t="e">
        <f>#REF!*1.3</f>
        <v>#REF!</v>
      </c>
    </row>
    <row r="187" spans="1:13" x14ac:dyDescent="0.25">
      <c r="K187" s="12">
        <f>SUM(K6:K185)</f>
        <v>353923.35821428994</v>
      </c>
      <c r="M187" s="5" t="e">
        <f>SUM(M6:M185)</f>
        <v>#REF!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Feuil1 (2)</vt:lpstr>
      <vt:lpstr>Feuil1!Impression_des_titres</vt:lpstr>
      <vt:lpstr>'Feuil1 (2)'!Impression_des_titres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Ladrette</dc:creator>
  <cp:lastModifiedBy>Sandra Schmid</cp:lastModifiedBy>
  <cp:lastPrinted>2023-05-26T14:09:27Z</cp:lastPrinted>
  <dcterms:created xsi:type="dcterms:W3CDTF">2023-03-10T13:22:06Z</dcterms:created>
  <dcterms:modified xsi:type="dcterms:W3CDTF">2023-05-26T14:09:30Z</dcterms:modified>
</cp:coreProperties>
</file>