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Finances et compta\2018\Documents Bouclement Fiduciaire 2018\TVA\"/>
    </mc:Choice>
  </mc:AlternateContent>
  <xr:revisionPtr revIDLastSave="0" documentId="13_ncr:1_{D5471F4C-A92B-4B3C-B1B9-05D9998258FD}" xr6:coauthVersionLast="40" xr6:coauthVersionMax="41" xr10:uidLastSave="{00000000-0000-0000-0000-000000000000}"/>
  <bookViews>
    <workbookView xWindow="3195" yWindow="1530" windowWidth="25605" windowHeight="14670" xr2:uid="{CD9DE7F7-DF4E-404B-A513-D46D58A377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8" i="1" l="1"/>
  <c r="K36" i="1"/>
  <c r="O33" i="1"/>
  <c r="P29" i="1"/>
  <c r="O29" i="1"/>
  <c r="K24" i="1"/>
  <c r="P15" i="1"/>
  <c r="P21" i="1"/>
  <c r="O21" i="1"/>
  <c r="O30" i="1"/>
  <c r="O28" i="1"/>
  <c r="O18" i="1"/>
  <c r="O17" i="1"/>
  <c r="P18" i="1"/>
  <c r="O6" i="1"/>
  <c r="P36" i="1"/>
  <c r="O36" i="1"/>
  <c r="P35" i="1"/>
  <c r="P37" i="1" s="1"/>
  <c r="O35" i="1"/>
  <c r="P33" i="1"/>
  <c r="P30" i="1"/>
  <c r="P28" i="1"/>
  <c r="P14" i="1"/>
  <c r="P13" i="1"/>
  <c r="O13" i="1"/>
  <c r="K13" i="1"/>
  <c r="P12" i="1"/>
  <c r="O12" i="1"/>
  <c r="O14" i="1" s="1"/>
  <c r="O10" i="1"/>
  <c r="K10" i="1"/>
  <c r="P10" i="1" s="1"/>
  <c r="P7" i="1"/>
  <c r="O7" i="1"/>
  <c r="P6" i="1"/>
  <c r="P8" i="1" s="1"/>
  <c r="O8" i="1"/>
  <c r="O24" i="1"/>
  <c r="P24" i="1"/>
  <c r="P23" i="1"/>
  <c r="O23" i="1"/>
  <c r="P17" i="1"/>
  <c r="P25" i="1" l="1"/>
  <c r="P26" i="1" s="1"/>
  <c r="O37" i="1"/>
  <c r="O25" i="1"/>
  <c r="P31" i="1"/>
  <c r="O31" i="1"/>
  <c r="P19" i="1"/>
  <c r="O19" i="1"/>
</calcChain>
</file>

<file path=xl/sharedStrings.xml><?xml version="1.0" encoding="utf-8"?>
<sst xmlns="http://schemas.openxmlformats.org/spreadsheetml/2006/main" count="40" uniqueCount="24">
  <si>
    <t>TVA 4T-2018</t>
  </si>
  <si>
    <t>compte 2018</t>
  </si>
  <si>
    <t>Montant 7.7%</t>
  </si>
  <si>
    <t>Montant 2.5%</t>
  </si>
  <si>
    <t>TVA
7.7%
Winbiz</t>
  </si>
  <si>
    <t>TVA
2.5%
Winbiz</t>
  </si>
  <si>
    <t>compte 2019</t>
  </si>
  <si>
    <t>Décompte
TVA</t>
  </si>
  <si>
    <t>Décompte
Montant</t>
  </si>
  <si>
    <t>compte 1061</t>
  </si>
  <si>
    <t>compte 1062</t>
  </si>
  <si>
    <t>compte 1063</t>
  </si>
  <si>
    <t>Montant 100%</t>
  </si>
  <si>
    <t>TVA
100%
Winbiz</t>
  </si>
  <si>
    <t>calcul TVA automatique</t>
  </si>
  <si>
    <t>TVA 3T-2018</t>
  </si>
  <si>
    <t>TVA 2T-2018</t>
  </si>
  <si>
    <t>Montant 3.7%</t>
  </si>
  <si>
    <t>TVA
3.7%
Winbiz</t>
  </si>
  <si>
    <t>Promerka SA</t>
  </si>
  <si>
    <t>Calcul TVA 2018</t>
  </si>
  <si>
    <t>Montant 8.0%</t>
  </si>
  <si>
    <t>TVA
8.0%
Winbiz</t>
  </si>
  <si>
    <t>compte 2018.1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</si>
</sst>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2" fontId="0" fillId="0" borderId="2" xfId="0" applyNumberFormat="1" applyBorder="1"/>
    <xf numFmtId="2" fontId="2" fillId="0" borderId="0" xfId="0" applyNumberFormat="1" applyFont="1"/>
    <xf numFmtId="2" fontId="2" fillId="0" borderId="2" xfId="0" applyNumberFormat="1" applyFont="1" applyBorder="1"/>
    <xf numFmtId="0" fontId="3" fillId="0" borderId="0" xfId="0" applyFont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1" xfId="0" applyFont="1" applyBorder="1"/>
    <xf numFmtId="0" fontId="2" fillId="2" borderId="0" xfId="0" applyFont="1" applyFill="1"/>
    <xf numFmtId="2" fontId="1" fillId="0" borderId="0" xfId="0" applyNumberFormat="1" applyFont="1"/>
    <xf numFmtId="2" fontId="0" fillId="0" borderId="3" xfId="0" applyNumberFormat="1" applyBorder="1"/>
    <xf numFmtId="2" fontId="2" fillId="0" borderId="3" xfId="0" applyNumberFormat="1" applyFont="1" applyBorder="1"/>
    <xf numFmtId="2" fontId="2" fillId="2" borderId="2" xfId="0" applyNumberFormat="1" applyFont="1" applyFill="1" applyBorder="1"/>
    <xf numFmtId="2" fontId="2" fillId="2" borderId="4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ED54-D8A9-487D-A2DE-681856C26522}">
  <dimension ref="A2:Q39"/>
  <sheetViews>
    <sheetView tabSelected="1" workbookViewId="0">
      <pane ySplit="5" topLeftCell="A6" activePane="bottomLeft" state="frozen"/>
      <selection pane="bottomLeft" activeCell="E15" sqref="E15"/>
    </sheetView>
  </sheetViews>
  <sheetFormatPr baseColWidth="10" defaultRowHeight="15" x14ac:dyDescent="0.25"/>
  <cols>
    <col min="1" max="1" width="12.5703125" customWidth="1"/>
    <col min="2" max="2" width="3.85546875" customWidth="1"/>
    <col min="3" max="3" width="14.42578125" style="5" customWidth="1"/>
    <col min="4" max="4" width="9.5703125" customWidth="1"/>
    <col min="5" max="5" width="9.5703125" style="5" customWidth="1"/>
    <col min="6" max="6" width="9.5703125" customWidth="1"/>
    <col min="7" max="7" width="9.5703125" style="5" customWidth="1"/>
    <col min="8" max="8" width="9.5703125" customWidth="1"/>
    <col min="9" max="9" width="9.5703125" style="5" customWidth="1"/>
    <col min="10" max="10" width="9.5703125" customWidth="1"/>
    <col min="11" max="11" width="9.5703125" style="5" customWidth="1"/>
    <col min="12" max="12" width="9.5703125" customWidth="1"/>
    <col min="13" max="13" width="9.5703125" style="5" customWidth="1"/>
    <col min="14" max="14" width="4.140625" customWidth="1"/>
    <col min="15" max="16" width="12.42578125" customWidth="1"/>
    <col min="17" max="17" width="17.42578125" style="9" bestFit="1" customWidth="1"/>
  </cols>
  <sheetData>
    <row r="2" spans="1:17" x14ac:dyDescent="0.25">
      <c r="A2" s="5" t="s">
        <v>19</v>
      </c>
    </row>
    <row r="3" spans="1:17" x14ac:dyDescent="0.25">
      <c r="A3" s="5" t="s">
        <v>20</v>
      </c>
    </row>
    <row r="5" spans="1:17" ht="45" x14ac:dyDescent="0.25">
      <c r="A5" s="2"/>
      <c r="B5" s="2"/>
      <c r="C5" s="12"/>
      <c r="D5" s="19" t="s">
        <v>2</v>
      </c>
      <c r="E5" s="20" t="s">
        <v>4</v>
      </c>
      <c r="F5" s="21" t="s">
        <v>3</v>
      </c>
      <c r="G5" s="22" t="s">
        <v>5</v>
      </c>
      <c r="H5" s="23" t="s">
        <v>17</v>
      </c>
      <c r="I5" s="24" t="s">
        <v>18</v>
      </c>
      <c r="J5" s="25" t="s">
        <v>12</v>
      </c>
      <c r="K5" s="26" t="s">
        <v>13</v>
      </c>
      <c r="L5" s="27" t="s">
        <v>21</v>
      </c>
      <c r="M5" s="28" t="s">
        <v>22</v>
      </c>
      <c r="N5" s="4"/>
      <c r="O5" s="3" t="s">
        <v>8</v>
      </c>
      <c r="P5" s="3" t="s">
        <v>7</v>
      </c>
    </row>
    <row r="6" spans="1:17" x14ac:dyDescent="0.25">
      <c r="A6" s="13" t="s">
        <v>0</v>
      </c>
      <c r="C6" s="5" t="s">
        <v>1</v>
      </c>
      <c r="D6" s="1">
        <v>352119.8</v>
      </c>
      <c r="E6" s="7">
        <v>27112.19</v>
      </c>
      <c r="F6" s="1">
        <v>-5.75</v>
      </c>
      <c r="G6" s="7">
        <v>-0.15</v>
      </c>
      <c r="H6" s="1"/>
      <c r="I6" s="7"/>
      <c r="J6" s="1"/>
      <c r="K6" s="7"/>
      <c r="L6" s="1"/>
      <c r="M6" s="7"/>
      <c r="O6" s="14">
        <f>D6+D7</f>
        <v>352119.82</v>
      </c>
      <c r="P6" s="7">
        <f>O6*0.077</f>
        <v>27113.226139999999</v>
      </c>
      <c r="Q6" s="9" t="s">
        <v>14</v>
      </c>
    </row>
    <row r="7" spans="1:17" x14ac:dyDescent="0.25">
      <c r="C7" s="5" t="s">
        <v>6</v>
      </c>
      <c r="D7" s="1">
        <v>0.02</v>
      </c>
      <c r="E7" s="7">
        <v>0</v>
      </c>
      <c r="F7" s="1">
        <v>3955.73</v>
      </c>
      <c r="G7" s="7">
        <v>98.95</v>
      </c>
      <c r="H7" s="1"/>
      <c r="I7" s="7"/>
      <c r="J7" s="1"/>
      <c r="K7" s="7"/>
      <c r="L7" s="1"/>
      <c r="M7" s="7"/>
      <c r="O7" s="14">
        <f>F7+F6</f>
        <v>3949.98</v>
      </c>
      <c r="P7" s="7">
        <f>O7*0.025</f>
        <v>98.749500000000012</v>
      </c>
      <c r="Q7" s="9" t="s">
        <v>14</v>
      </c>
    </row>
    <row r="8" spans="1:17" x14ac:dyDescent="0.25">
      <c r="D8" s="1"/>
      <c r="E8" s="7"/>
      <c r="F8" s="1"/>
      <c r="G8" s="7"/>
      <c r="H8" s="1"/>
      <c r="I8" s="7"/>
      <c r="J8" s="1"/>
      <c r="K8" s="7"/>
      <c r="L8" s="1"/>
      <c r="M8" s="7"/>
      <c r="O8" s="15">
        <f>SUM(O6:O7)</f>
        <v>356069.8</v>
      </c>
      <c r="P8" s="15">
        <f>SUM(P6:P7)</f>
        <v>27211.975640000001</v>
      </c>
    </row>
    <row r="9" spans="1:17" x14ac:dyDescent="0.25">
      <c r="D9" s="1"/>
      <c r="E9" s="7"/>
      <c r="F9" s="1"/>
      <c r="G9" s="7"/>
      <c r="H9" s="1"/>
      <c r="I9" s="7"/>
      <c r="J9" s="1"/>
      <c r="K9" s="7"/>
      <c r="L9" s="1"/>
      <c r="M9" s="7"/>
      <c r="O9" s="1"/>
      <c r="P9" s="1"/>
    </row>
    <row r="10" spans="1:17" x14ac:dyDescent="0.25">
      <c r="C10" s="5" t="s">
        <v>10</v>
      </c>
      <c r="D10" s="1">
        <v>-37556.83</v>
      </c>
      <c r="E10" s="7">
        <v>-2891.95</v>
      </c>
      <c r="F10" s="1">
        <v>-104.42</v>
      </c>
      <c r="G10" s="7">
        <v>-2.6</v>
      </c>
      <c r="H10" s="1"/>
      <c r="I10" s="7"/>
      <c r="J10" s="1">
        <v>-288.64999999999998</v>
      </c>
      <c r="K10" s="7">
        <f>J10</f>
        <v>-288.64999999999998</v>
      </c>
      <c r="L10" s="1"/>
      <c r="M10" s="7"/>
      <c r="O10" s="15">
        <f>D10+F10</f>
        <v>-37661.25</v>
      </c>
      <c r="P10" s="16">
        <f>E10+G10+K10</f>
        <v>-3183.2</v>
      </c>
    </row>
    <row r="11" spans="1:17" x14ac:dyDescent="0.25">
      <c r="D11" s="1"/>
      <c r="E11" s="7"/>
      <c r="F11" s="1"/>
      <c r="G11" s="7"/>
      <c r="H11" s="1"/>
      <c r="I11" s="7"/>
      <c r="J11" s="1"/>
      <c r="K11" s="7"/>
      <c r="L11" s="1"/>
      <c r="M11" s="7"/>
      <c r="O11" s="1"/>
      <c r="P11" s="1"/>
    </row>
    <row r="12" spans="1:17" x14ac:dyDescent="0.25">
      <c r="C12" s="5" t="s">
        <v>9</v>
      </c>
      <c r="D12" s="1">
        <v>-34401.07</v>
      </c>
      <c r="E12" s="7">
        <v>-2648.77</v>
      </c>
      <c r="F12" s="1">
        <v>-292.70999999999998</v>
      </c>
      <c r="G12" s="7">
        <v>-7.34</v>
      </c>
      <c r="H12" s="1"/>
      <c r="I12" s="7"/>
      <c r="J12" s="1"/>
      <c r="K12" s="7"/>
      <c r="L12" s="1"/>
      <c r="M12" s="7"/>
      <c r="O12" s="1">
        <f>D12+F12</f>
        <v>-34693.78</v>
      </c>
      <c r="P12" s="1">
        <f>E12+G12</f>
        <v>-2656.11</v>
      </c>
    </row>
    <row r="13" spans="1:17" x14ac:dyDescent="0.25">
      <c r="C13" s="5" t="s">
        <v>11</v>
      </c>
      <c r="E13" s="7"/>
      <c r="F13" s="1"/>
      <c r="G13" s="7"/>
      <c r="H13" s="1"/>
      <c r="I13" s="7"/>
      <c r="J13" s="1">
        <v>-18228.150000000001</v>
      </c>
      <c r="K13" s="7">
        <f>J13</f>
        <v>-18228.150000000001</v>
      </c>
      <c r="L13" s="1"/>
      <c r="M13" s="7"/>
      <c r="O13" s="1">
        <f>J13</f>
        <v>-18228.150000000001</v>
      </c>
      <c r="P13" s="1">
        <f>K13</f>
        <v>-18228.150000000001</v>
      </c>
    </row>
    <row r="14" spans="1:17" x14ac:dyDescent="0.25">
      <c r="O14" s="15">
        <f>SUM(O12:O13)</f>
        <v>-52921.93</v>
      </c>
      <c r="P14" s="16">
        <f>SUM(P12:P13)</f>
        <v>-20884.260000000002</v>
      </c>
    </row>
    <row r="15" spans="1:17" ht="15.75" thickBot="1" x14ac:dyDescent="0.3">
      <c r="O15" s="1"/>
      <c r="P15" s="17">
        <f>P14+P10+P6+P7</f>
        <v>3144.515639999996</v>
      </c>
    </row>
    <row r="16" spans="1:17" ht="15.75" thickTop="1" x14ac:dyDescent="0.25">
      <c r="A16" s="2"/>
      <c r="B16" s="2"/>
      <c r="C16" s="12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2"/>
      <c r="O16" s="2"/>
      <c r="P16" s="10"/>
    </row>
    <row r="17" spans="1:17" x14ac:dyDescent="0.25">
      <c r="A17" s="13" t="s">
        <v>15</v>
      </c>
      <c r="C17" s="5" t="s">
        <v>1</v>
      </c>
      <c r="D17" s="1">
        <v>523478.72</v>
      </c>
      <c r="E17" s="7">
        <v>40307.68</v>
      </c>
      <c r="F17" s="1"/>
      <c r="G17" s="7"/>
      <c r="H17" s="1"/>
      <c r="I17" s="7"/>
      <c r="J17" s="1"/>
      <c r="K17" s="7"/>
      <c r="L17" s="1"/>
      <c r="M17" s="7"/>
      <c r="O17" s="1">
        <f>D17</f>
        <v>523478.72</v>
      </c>
      <c r="P17" s="7">
        <f>O17*0.077</f>
        <v>40307.861440000001</v>
      </c>
      <c r="Q17" s="9" t="s">
        <v>14</v>
      </c>
    </row>
    <row r="18" spans="1:17" x14ac:dyDescent="0.25">
      <c r="C18" s="5" t="s">
        <v>6</v>
      </c>
      <c r="D18" s="1"/>
      <c r="E18" s="7"/>
      <c r="F18" s="1">
        <v>27095.88</v>
      </c>
      <c r="G18" s="7">
        <v>677.58</v>
      </c>
      <c r="H18" s="1"/>
      <c r="I18" s="7"/>
      <c r="J18" s="1"/>
      <c r="K18" s="7"/>
      <c r="L18" s="1"/>
      <c r="M18" s="7"/>
      <c r="O18" s="1">
        <f>F18</f>
        <v>27095.88</v>
      </c>
      <c r="P18" s="7">
        <f>O18*0.025</f>
        <v>677.39700000000005</v>
      </c>
      <c r="Q18" s="9" t="s">
        <v>14</v>
      </c>
    </row>
    <row r="19" spans="1:17" x14ac:dyDescent="0.25">
      <c r="D19" s="1"/>
      <c r="E19" s="7"/>
      <c r="F19" s="1"/>
      <c r="G19" s="7"/>
      <c r="H19" s="1"/>
      <c r="I19" s="7"/>
      <c r="J19" s="1"/>
      <c r="K19" s="7"/>
      <c r="L19" s="1"/>
      <c r="M19" s="7"/>
      <c r="O19" s="15">
        <f>SUM(O17:O18)</f>
        <v>550574.6</v>
      </c>
      <c r="P19" s="15">
        <f>SUM(P17:P18)</f>
        <v>40985.258439999998</v>
      </c>
    </row>
    <row r="20" spans="1:17" x14ac:dyDescent="0.25">
      <c r="D20" s="1"/>
      <c r="E20" s="7"/>
      <c r="F20" s="1"/>
      <c r="G20" s="7"/>
      <c r="H20" s="1"/>
      <c r="I20" s="7"/>
      <c r="J20" s="1"/>
      <c r="K20" s="7"/>
      <c r="L20" s="1"/>
      <c r="M20" s="7"/>
      <c r="O20" s="1"/>
      <c r="P20" s="1"/>
    </row>
    <row r="21" spans="1:17" x14ac:dyDescent="0.25">
      <c r="C21" s="5" t="s">
        <v>10</v>
      </c>
      <c r="D21" s="1">
        <v>-56531.62</v>
      </c>
      <c r="E21" s="7">
        <v>-4352.45</v>
      </c>
      <c r="F21" s="1">
        <v>-83.8</v>
      </c>
      <c r="G21" s="7">
        <v>-2.0499999999999998</v>
      </c>
      <c r="H21" s="1">
        <v>-166.1</v>
      </c>
      <c r="I21" s="7">
        <v>-6.15</v>
      </c>
      <c r="J21" s="1"/>
      <c r="K21" s="7"/>
      <c r="L21" s="1"/>
      <c r="M21" s="7"/>
      <c r="O21" s="15">
        <f>D21+F21+H21</f>
        <v>-56781.520000000004</v>
      </c>
      <c r="P21" s="16">
        <f>E21+G21+I21</f>
        <v>-4360.6499999999996</v>
      </c>
    </row>
    <row r="22" spans="1:17" x14ac:dyDescent="0.25">
      <c r="D22" s="1"/>
      <c r="E22" s="7"/>
      <c r="F22" s="1"/>
      <c r="G22" s="7"/>
      <c r="H22" s="1"/>
      <c r="I22" s="7"/>
      <c r="J22" s="1"/>
      <c r="K22" s="7"/>
      <c r="L22" s="1"/>
      <c r="M22" s="7"/>
      <c r="O22" s="1"/>
      <c r="P22" s="1"/>
    </row>
    <row r="23" spans="1:17" x14ac:dyDescent="0.25">
      <c r="C23" s="5" t="s">
        <v>9</v>
      </c>
      <c r="D23" s="1">
        <v>-89543.42</v>
      </c>
      <c r="E23" s="7">
        <v>-6894.93</v>
      </c>
      <c r="F23" s="1">
        <v>-536.67999999999995</v>
      </c>
      <c r="G23" s="7">
        <v>-13.42</v>
      </c>
      <c r="H23" s="1"/>
      <c r="I23" s="7"/>
      <c r="J23" s="1"/>
      <c r="K23" s="7"/>
      <c r="L23" s="1"/>
      <c r="M23" s="7"/>
      <c r="O23" s="1">
        <f>D23+F23</f>
        <v>-90080.099999999991</v>
      </c>
      <c r="P23" s="1">
        <f>E23+G23</f>
        <v>-6908.35</v>
      </c>
    </row>
    <row r="24" spans="1:17" x14ac:dyDescent="0.25">
      <c r="C24" s="5" t="s">
        <v>11</v>
      </c>
      <c r="E24" s="7"/>
      <c r="F24" s="1"/>
      <c r="G24" s="7"/>
      <c r="H24" s="1"/>
      <c r="I24" s="7"/>
      <c r="J24" s="1">
        <v>-14602.65</v>
      </c>
      <c r="K24" s="7">
        <f>J24</f>
        <v>-14602.65</v>
      </c>
      <c r="L24" s="1"/>
      <c r="M24" s="7"/>
      <c r="O24" s="1">
        <f>J24</f>
        <v>-14602.65</v>
      </c>
      <c r="P24" s="1">
        <f>K24</f>
        <v>-14602.65</v>
      </c>
    </row>
    <row r="25" spans="1:17" ht="15.75" thickBot="1" x14ac:dyDescent="0.3">
      <c r="O25" s="6">
        <f>SUM(O23:O24)</f>
        <v>-104682.74999999999</v>
      </c>
      <c r="P25" s="8">
        <f>SUM(P23:P24)</f>
        <v>-21511</v>
      </c>
    </row>
    <row r="26" spans="1:17" ht="16.5" thickTop="1" thickBot="1" x14ac:dyDescent="0.3">
      <c r="O26" s="1"/>
      <c r="P26" s="17">
        <f>P25+P21+P17+P18</f>
        <v>15113.60844</v>
      </c>
    </row>
    <row r="27" spans="1:17" ht="15.75" thickTop="1" x14ac:dyDescent="0.25">
      <c r="A27" s="2"/>
      <c r="B27" s="2"/>
      <c r="C27" s="12"/>
      <c r="D27" s="2"/>
      <c r="E27" s="12"/>
      <c r="F27" s="2"/>
      <c r="G27" s="12"/>
      <c r="H27" s="2"/>
      <c r="I27" s="12"/>
      <c r="J27" s="2"/>
      <c r="K27" s="12"/>
      <c r="L27" s="2"/>
      <c r="M27" s="12"/>
      <c r="N27" s="2"/>
      <c r="O27" s="2"/>
      <c r="P27" s="2"/>
    </row>
    <row r="28" spans="1:17" x14ac:dyDescent="0.25">
      <c r="A28" s="13" t="s">
        <v>16</v>
      </c>
      <c r="C28" s="5" t="s">
        <v>1</v>
      </c>
      <c r="D28" s="1">
        <v>430043.39</v>
      </c>
      <c r="E28" s="7">
        <v>33113.14</v>
      </c>
      <c r="F28" s="1"/>
      <c r="G28" s="7"/>
      <c r="H28" s="1"/>
      <c r="I28" s="7"/>
      <c r="J28" s="1"/>
      <c r="K28" s="7"/>
      <c r="L28" s="1"/>
      <c r="M28" s="7"/>
      <c r="O28" s="1">
        <f>D28</f>
        <v>430043.39</v>
      </c>
      <c r="P28" s="7">
        <f>O28*0.077</f>
        <v>33113.341030000003</v>
      </c>
      <c r="Q28" s="9" t="s">
        <v>14</v>
      </c>
    </row>
    <row r="29" spans="1:17" x14ac:dyDescent="0.25">
      <c r="A29" s="13"/>
      <c r="C29" s="5" t="s">
        <v>23</v>
      </c>
      <c r="D29" s="1"/>
      <c r="E29" s="7"/>
      <c r="F29" s="1"/>
      <c r="G29" s="7"/>
      <c r="H29" s="1"/>
      <c r="I29" s="7"/>
      <c r="J29" s="1"/>
      <c r="K29" s="7"/>
      <c r="L29" s="1">
        <v>-2893.45</v>
      </c>
      <c r="M29" s="7">
        <v>-231.45</v>
      </c>
      <c r="O29" s="1">
        <f>L29</f>
        <v>-2893.45</v>
      </c>
      <c r="P29" s="7">
        <f>O29*0.08</f>
        <v>-231.476</v>
      </c>
      <c r="Q29" s="9" t="s">
        <v>14</v>
      </c>
    </row>
    <row r="30" spans="1:17" x14ac:dyDescent="0.25">
      <c r="C30" s="5" t="s">
        <v>6</v>
      </c>
      <c r="D30" s="1"/>
      <c r="E30" s="7"/>
      <c r="F30" s="1">
        <v>22821.86</v>
      </c>
      <c r="G30" s="7">
        <v>570.53</v>
      </c>
      <c r="H30" s="1"/>
      <c r="I30" s="7"/>
      <c r="J30" s="1"/>
      <c r="K30" s="7"/>
      <c r="L30" s="1"/>
      <c r="M30" s="7"/>
      <c r="O30" s="1">
        <f>F30</f>
        <v>22821.86</v>
      </c>
      <c r="P30" s="7">
        <f>O30*0.025</f>
        <v>570.54650000000004</v>
      </c>
      <c r="Q30" s="9" t="s">
        <v>14</v>
      </c>
    </row>
    <row r="31" spans="1:17" x14ac:dyDescent="0.25">
      <c r="D31" s="1"/>
      <c r="E31" s="7"/>
      <c r="F31" s="1"/>
      <c r="G31" s="7"/>
      <c r="H31" s="1"/>
      <c r="I31" s="7"/>
      <c r="J31" s="1"/>
      <c r="K31" s="7"/>
      <c r="L31" s="1"/>
      <c r="M31" s="7"/>
      <c r="O31" s="15">
        <f>SUM(O28:O30)</f>
        <v>449971.8</v>
      </c>
      <c r="P31" s="15">
        <f>SUM(P28:P30)</f>
        <v>33452.411529999998</v>
      </c>
    </row>
    <row r="32" spans="1:17" x14ac:dyDescent="0.25">
      <c r="D32" s="1"/>
      <c r="E32" s="7"/>
      <c r="F32" s="1"/>
      <c r="G32" s="7"/>
      <c r="H32" s="1"/>
      <c r="I32" s="7"/>
      <c r="J32" s="1"/>
      <c r="K32" s="7"/>
      <c r="L32" s="1"/>
      <c r="M32" s="7"/>
      <c r="O32" s="1"/>
      <c r="P32" s="1"/>
    </row>
    <row r="33" spans="3:16" x14ac:dyDescent="0.25">
      <c r="C33" s="5" t="s">
        <v>10</v>
      </c>
      <c r="D33" s="1">
        <v>-80272.639999999999</v>
      </c>
      <c r="E33" s="7">
        <v>-6180.7</v>
      </c>
      <c r="F33" s="1">
        <v>-126.45</v>
      </c>
      <c r="G33" s="7">
        <v>-3.15</v>
      </c>
      <c r="H33" s="1"/>
      <c r="I33" s="7"/>
      <c r="J33" s="1">
        <v>-616</v>
      </c>
      <c r="K33" s="7">
        <v>-616</v>
      </c>
      <c r="L33" s="1"/>
      <c r="M33" s="7"/>
      <c r="O33" s="15">
        <f>D33+J33+F33</f>
        <v>-81015.09</v>
      </c>
      <c r="P33" s="16">
        <f>E33+G33+K33</f>
        <v>-6799.8499999999995</v>
      </c>
    </row>
    <row r="34" spans="3:16" x14ac:dyDescent="0.25">
      <c r="D34" s="1"/>
      <c r="E34" s="7"/>
      <c r="F34" s="1"/>
      <c r="G34" s="7"/>
      <c r="H34" s="1"/>
      <c r="I34" s="7"/>
      <c r="J34" s="1"/>
      <c r="K34" s="7"/>
      <c r="L34" s="1"/>
      <c r="M34" s="7"/>
      <c r="O34" s="1"/>
      <c r="P34" s="1"/>
    </row>
    <row r="35" spans="3:16" x14ac:dyDescent="0.25">
      <c r="C35" s="5" t="s">
        <v>9</v>
      </c>
      <c r="D35" s="1">
        <v>-48844.79</v>
      </c>
      <c r="E35" s="7">
        <v>-3761.07</v>
      </c>
      <c r="F35" s="1">
        <v>-768.06</v>
      </c>
      <c r="G35" s="7">
        <v>-19.239999999999998</v>
      </c>
      <c r="H35" s="1"/>
      <c r="I35" s="7"/>
      <c r="J35" s="1"/>
      <c r="K35" s="7"/>
      <c r="L35" s="1"/>
      <c r="M35" s="7"/>
      <c r="O35" s="1">
        <f>D35+F35</f>
        <v>-49612.85</v>
      </c>
      <c r="P35" s="1">
        <f>E35+G35</f>
        <v>-3780.31</v>
      </c>
    </row>
    <row r="36" spans="3:16" x14ac:dyDescent="0.25">
      <c r="C36" s="5" t="s">
        <v>11</v>
      </c>
      <c r="E36" s="7"/>
      <c r="F36" s="1"/>
      <c r="G36" s="7"/>
      <c r="H36" s="1"/>
      <c r="I36" s="7"/>
      <c r="J36" s="1">
        <v>-14071.55</v>
      </c>
      <c r="K36" s="7">
        <f>J36</f>
        <v>-14071.55</v>
      </c>
      <c r="L36" s="1"/>
      <c r="M36" s="7"/>
      <c r="O36" s="1">
        <f>J36</f>
        <v>-14071.55</v>
      </c>
      <c r="P36" s="1">
        <f>K36</f>
        <v>-14071.55</v>
      </c>
    </row>
    <row r="37" spans="3:16" x14ac:dyDescent="0.25">
      <c r="O37" s="15">
        <f>SUM(O35:O36)</f>
        <v>-63684.399999999994</v>
      </c>
      <c r="P37" s="16">
        <f>SUM(P35:P36)</f>
        <v>-17851.86</v>
      </c>
    </row>
    <row r="38" spans="3:16" ht="15.75" thickBot="1" x14ac:dyDescent="0.3">
      <c r="P38" s="18">
        <f>P37+P33+P28+P30+P29</f>
        <v>8800.7015300000039</v>
      </c>
    </row>
    <row r="39" spans="3:1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dcterms:created xsi:type="dcterms:W3CDTF">2019-03-21T13:44:24Z</dcterms:created>
  <dcterms:modified xsi:type="dcterms:W3CDTF">2019-06-12T08:05:37Z</dcterms:modified>
</cp:coreProperties>
</file>